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/>
  <mc:AlternateContent xmlns:mc="http://schemas.openxmlformats.org/markup-compatibility/2006">
    <mc:Choice Requires="x15">
      <x15ac:absPath xmlns:x15ac="http://schemas.microsoft.com/office/spreadsheetml/2010/11/ac" url="/Users/demyan/Documents/2-Oresund/ECF Climate and Transport/ECF 2023/Мета-база ЕТ/"/>
    </mc:Choice>
  </mc:AlternateContent>
  <xr:revisionPtr revIDLastSave="0" documentId="13_ncr:1_{F8F3DA53-1A37-0948-8777-0350CD567E88}" xr6:coauthVersionLast="47" xr6:coauthVersionMax="47" xr10:uidLastSave="{00000000-0000-0000-0000-000000000000}"/>
  <bookViews>
    <workbookView xWindow="-20" yWindow="500" windowWidth="28800" windowHeight="15460" firstSheet="11" activeTab="15" xr2:uid="{00000000-000D-0000-FFFF-FFFF00000000}"/>
  </bookViews>
  <sheets>
    <sheet name="Зміст" sheetId="16" r:id="rId1"/>
    <sheet name="Про БД, перелік скорочень" sheetId="17" r:id="rId2"/>
    <sheet name="1. Кільк. трам. сист. Європи" sheetId="1" r:id="rId3"/>
    <sheet name="2. Хар-ка трам. сис. міст Європ" sheetId="2" r:id="rId4"/>
    <sheet name="3. Кільк. трол. систем Європи" sheetId="3" r:id="rId5"/>
    <sheet name="4. Хар-ка трол. сис. міст Європ" sheetId="4" r:id="rId6"/>
    <sheet name="5. ГТ міст України" sheetId="5" r:id="rId7"/>
    <sheet name="6. Конт. дані транспортних КП" sheetId="6" r:id="rId8"/>
    <sheet name="7. Трамвайні системи України" sheetId="7" r:id="rId9"/>
    <sheet name="8. Тролейбусні системи України" sheetId="8" r:id="rId10"/>
    <sheet name="9. Інфраструктура КП ЕТ за 2020" sheetId="9" r:id="rId11"/>
    <sheet name="10. Трамвайний парк за 2021" sheetId="10" r:id="rId12"/>
    <sheet name="11.  Тролейбусний парк за 2021" sheetId="11" r:id="rId13"/>
    <sheet name="12. Вік трамваїв за 2020" sheetId="12" r:id="rId14"/>
    <sheet name="13. Вік тролейбусів за 2020" sheetId="13" r:id="rId15"/>
    <sheet name="14. KPI КП ЕТ за 2" sheetId="14" r:id="rId16"/>
    <sheet name="15. Виробники РС ГТ" sheetId="15" r:id="rId17"/>
  </sheets>
  <definedNames>
    <definedName name="_xlnm._FilterDatabase" localSheetId="2" hidden="1">'1. Кільк. трам. сист. Європи'!$A$3:$D$3</definedName>
    <definedName name="_xlnm._FilterDatabase" localSheetId="11" hidden="1">'10. Трамвайний парк за 2021'!$A$4:$AV$4</definedName>
    <definedName name="_xlnm._FilterDatabase" localSheetId="16" hidden="1">'15. Виробники РС ГТ'!$A$3:$G$3</definedName>
    <definedName name="_xlnm._FilterDatabase" localSheetId="3" hidden="1">'2. Хар-ка трам. сис. міст Європ'!$A$3:$K$230</definedName>
    <definedName name="_xlnm._FilterDatabase" localSheetId="4" hidden="1">'3. Кільк. трол. систем Європи'!$A$3:$D$3</definedName>
    <definedName name="_xlnm._FilterDatabase" localSheetId="5" hidden="1">'4. Хар-ка трол. сис. міст Європ'!$A$3:$J$3</definedName>
    <definedName name="_xlnm._FilterDatabase" localSheetId="6" hidden="1">'5. ГТ міст України'!$A$3:$I$3</definedName>
    <definedName name="_xlnm._FilterDatabase" localSheetId="7" hidden="1">'6. Конт. дані транспортних КП'!$B$3:$D$3</definedName>
    <definedName name="_xlnm._FilterDatabase" localSheetId="8" hidden="1">'7. Трамвайні системи України'!$A$3:$H$3</definedName>
    <definedName name="_xlnm._FilterDatabase" localSheetId="9" hidden="1">'8. Тролейбусні системи України'!$A$3:$G$3</definedName>
    <definedName name="_xlnm._FilterDatabase" localSheetId="10" hidden="1">'9. Інфраструктура КП ЕТ за 2020'!$A$3:$P$3</definedName>
    <definedName name="Z_256DC287_6A4F_42F3_AF38_25F9C766921A_.wvu.FilterData" localSheetId="3" hidden="1">'2. Хар-ка трам. сис. міст Європ'!$A$3:$K$230</definedName>
  </definedNames>
  <calcPr calcId="191029"/>
  <customWorkbookViews>
    <customWorkbookView name="Фільтр 1" guid="{256DC287-6A4F-42F3-AF38-25F9C766921A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1" i="5" l="1"/>
  <c r="G52" i="11" l="1"/>
  <c r="H52" i="11"/>
  <c r="I52" i="11"/>
  <c r="J52" i="11"/>
  <c r="K52" i="11"/>
  <c r="L52" i="11"/>
  <c r="M52" i="11"/>
  <c r="N52" i="11"/>
  <c r="O52" i="11"/>
  <c r="Q52" i="11"/>
  <c r="R52" i="11"/>
  <c r="S52" i="11"/>
  <c r="T52" i="11"/>
  <c r="U52" i="11"/>
  <c r="V52" i="11"/>
  <c r="W52" i="11"/>
  <c r="X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/>
  <c r="BD52" i="11"/>
  <c r="BE52" i="11"/>
  <c r="BF52" i="11"/>
  <c r="BG52" i="11"/>
  <c r="BI52" i="11"/>
  <c r="F52" i="11"/>
  <c r="E52" i="11"/>
  <c r="D52" i="11"/>
  <c r="C52" i="11"/>
  <c r="B52" i="11"/>
  <c r="E31" i="10"/>
  <c r="F31" i="10"/>
  <c r="G31" i="10"/>
  <c r="H31" i="10"/>
  <c r="I31" i="10"/>
  <c r="J31" i="10"/>
  <c r="K31" i="10"/>
  <c r="L31" i="10"/>
  <c r="N31" i="10"/>
  <c r="O31" i="10"/>
  <c r="P31" i="10"/>
  <c r="Q31" i="10"/>
  <c r="R31" i="10"/>
  <c r="S31" i="10"/>
  <c r="V31" i="10"/>
  <c r="W31" i="10"/>
  <c r="X31" i="10"/>
  <c r="Y31" i="10"/>
  <c r="Z31" i="10"/>
  <c r="AA31" i="10"/>
  <c r="AB31" i="10"/>
  <c r="AC31" i="10"/>
  <c r="AD31" i="10"/>
  <c r="AE31" i="10"/>
  <c r="AF31" i="10"/>
  <c r="AG31" i="10"/>
  <c r="AH31" i="10"/>
  <c r="AI31" i="10"/>
  <c r="AJ31" i="10"/>
  <c r="AK31" i="10"/>
  <c r="AL31" i="10"/>
  <c r="AM31" i="10"/>
  <c r="AN31" i="10"/>
  <c r="AO31" i="10"/>
  <c r="AP31" i="10"/>
  <c r="AQ31" i="10"/>
  <c r="AR31" i="10"/>
  <c r="AT31" i="10"/>
  <c r="AU31" i="10"/>
  <c r="D31" i="10"/>
  <c r="C31" i="10"/>
  <c r="B31" i="10"/>
  <c r="E59" i="9"/>
  <c r="F59" i="9"/>
  <c r="G59" i="9"/>
  <c r="H59" i="9"/>
  <c r="I59" i="9"/>
  <c r="J59" i="9"/>
  <c r="K59" i="9"/>
  <c r="L59" i="9"/>
  <c r="M59" i="9"/>
  <c r="N59" i="9"/>
  <c r="O59" i="9"/>
  <c r="P59" i="9"/>
  <c r="D59" i="9"/>
  <c r="C59" i="9"/>
  <c r="B59" i="9"/>
  <c r="G45" i="8"/>
  <c r="B45" i="8"/>
  <c r="D45" i="8"/>
  <c r="E45" i="8"/>
  <c r="H22" i="7"/>
  <c r="E22" i="7"/>
  <c r="B22" i="7"/>
  <c r="I22" i="7"/>
  <c r="E51" i="5"/>
  <c r="F51" i="5"/>
  <c r="G51" i="5"/>
  <c r="H51" i="5"/>
  <c r="D51" i="5"/>
  <c r="D150" i="4"/>
  <c r="C150" i="4"/>
  <c r="B150" i="4"/>
  <c r="C29" i="3"/>
  <c r="B29" i="3"/>
  <c r="D29" i="3"/>
  <c r="D230" i="2"/>
  <c r="C230" i="2"/>
  <c r="B230" i="2"/>
  <c r="K230" i="2"/>
  <c r="C34" i="1"/>
  <c r="B34" i="1"/>
  <c r="D34" i="1"/>
  <c r="B5" i="16" l="1"/>
  <c r="BB51" i="13" l="1"/>
  <c r="BA51" i="13"/>
  <c r="AZ51" i="13"/>
  <c r="AY51" i="13"/>
  <c r="AX51" i="13"/>
  <c r="AW51" i="13"/>
  <c r="AV51" i="13"/>
  <c r="AU51" i="13"/>
  <c r="AT51" i="13"/>
  <c r="AS51" i="13"/>
  <c r="AR51" i="13"/>
  <c r="AQ51" i="13"/>
  <c r="AP51" i="13"/>
  <c r="AO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AA51" i="13"/>
  <c r="Z51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C39" i="13"/>
  <c r="BC49" i="13"/>
  <c r="BC47" i="13"/>
  <c r="BC46" i="13"/>
  <c r="BC45" i="13"/>
  <c r="BC44" i="13"/>
  <c r="BC43" i="13"/>
  <c r="BC42" i="13"/>
  <c r="BC41" i="13"/>
  <c r="BC40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BH51" i="11"/>
  <c r="BJ51" i="11" s="1"/>
  <c r="Y51" i="11"/>
  <c r="P51" i="11"/>
  <c r="BH50" i="11"/>
  <c r="BJ50" i="11" s="1"/>
  <c r="Y50" i="11"/>
  <c r="P50" i="11"/>
  <c r="BH49" i="11"/>
  <c r="BJ49" i="11" s="1"/>
  <c r="Y49" i="11"/>
  <c r="P49" i="11"/>
  <c r="Z49" i="11" s="1"/>
  <c r="BH48" i="11"/>
  <c r="BJ48" i="11" s="1"/>
  <c r="Y48" i="11"/>
  <c r="P48" i="11"/>
  <c r="BH47" i="11"/>
  <c r="BJ47" i="11" s="1"/>
  <c r="Y47" i="11"/>
  <c r="P47" i="11"/>
  <c r="BH46" i="11"/>
  <c r="BJ46" i="11" s="1"/>
  <c r="Y46" i="11"/>
  <c r="P46" i="11"/>
  <c r="BH45" i="11"/>
  <c r="BJ45" i="11" s="1"/>
  <c r="Y45" i="11"/>
  <c r="P45" i="11"/>
  <c r="BH44" i="11"/>
  <c r="BJ44" i="11" s="1"/>
  <c r="Y44" i="11"/>
  <c r="P44" i="11"/>
  <c r="BH43" i="11"/>
  <c r="BJ43" i="11" s="1"/>
  <c r="Y43" i="11"/>
  <c r="P43" i="11"/>
  <c r="Z43" i="11" s="1"/>
  <c r="BH42" i="11"/>
  <c r="BJ42" i="11" s="1"/>
  <c r="Y42" i="11"/>
  <c r="P42" i="11"/>
  <c r="BH41" i="11"/>
  <c r="BJ41" i="11" s="1"/>
  <c r="Y41" i="11"/>
  <c r="P41" i="11"/>
  <c r="BH40" i="11"/>
  <c r="BJ40" i="11" s="1"/>
  <c r="Y40" i="11"/>
  <c r="P40" i="11"/>
  <c r="BH39" i="11"/>
  <c r="BJ39" i="11" s="1"/>
  <c r="Y39" i="11"/>
  <c r="P39" i="11"/>
  <c r="BH38" i="11"/>
  <c r="BJ38" i="11" s="1"/>
  <c r="Y38" i="11"/>
  <c r="P38" i="11"/>
  <c r="BH37" i="11"/>
  <c r="BJ37" i="11" s="1"/>
  <c r="Y37" i="11"/>
  <c r="P37" i="11"/>
  <c r="BH36" i="11"/>
  <c r="BJ36" i="11" s="1"/>
  <c r="Y36" i="11"/>
  <c r="P36" i="11"/>
  <c r="BH35" i="11"/>
  <c r="BJ35" i="11" s="1"/>
  <c r="Y35" i="11"/>
  <c r="P35" i="11"/>
  <c r="BH34" i="11"/>
  <c r="BJ34" i="11" s="1"/>
  <c r="Y34" i="11"/>
  <c r="P34" i="11"/>
  <c r="BH33" i="11"/>
  <c r="BJ33" i="11" s="1"/>
  <c r="Y33" i="11"/>
  <c r="P33" i="11"/>
  <c r="Z33" i="11" s="1"/>
  <c r="BH32" i="11"/>
  <c r="BJ32" i="11" s="1"/>
  <c r="Y32" i="11"/>
  <c r="P32" i="11"/>
  <c r="BH25" i="11"/>
  <c r="BJ25" i="11" s="1"/>
  <c r="Y25" i="11"/>
  <c r="P25" i="11"/>
  <c r="BH31" i="11"/>
  <c r="BJ31" i="11" s="1"/>
  <c r="Y31" i="11"/>
  <c r="P31" i="11"/>
  <c r="BH30" i="11"/>
  <c r="BJ30" i="11" s="1"/>
  <c r="Y30" i="11"/>
  <c r="P30" i="11"/>
  <c r="BH29" i="11"/>
  <c r="BJ29" i="11" s="1"/>
  <c r="Y29" i="11"/>
  <c r="P29" i="11"/>
  <c r="BH28" i="11"/>
  <c r="BJ28" i="11" s="1"/>
  <c r="Y28" i="11"/>
  <c r="P28" i="11"/>
  <c r="BH27" i="11"/>
  <c r="BJ27" i="11" s="1"/>
  <c r="Y27" i="11"/>
  <c r="P27" i="11"/>
  <c r="Z27" i="11" s="1"/>
  <c r="BH26" i="11"/>
  <c r="BJ26" i="11" s="1"/>
  <c r="Y26" i="11"/>
  <c r="P26" i="11"/>
  <c r="BH24" i="11"/>
  <c r="BJ24" i="11" s="1"/>
  <c r="Y24" i="11"/>
  <c r="P24" i="11"/>
  <c r="BH23" i="11"/>
  <c r="BJ23" i="11" s="1"/>
  <c r="Y23" i="11"/>
  <c r="P23" i="11"/>
  <c r="BH22" i="11"/>
  <c r="BJ22" i="11" s="1"/>
  <c r="Y22" i="11"/>
  <c r="P22" i="11"/>
  <c r="BH21" i="11"/>
  <c r="BJ21" i="11" s="1"/>
  <c r="Y21" i="11"/>
  <c r="P21" i="11"/>
  <c r="BH20" i="11"/>
  <c r="BJ20" i="11" s="1"/>
  <c r="Y20" i="11"/>
  <c r="P20" i="11"/>
  <c r="BH19" i="11"/>
  <c r="BJ19" i="11" s="1"/>
  <c r="Y19" i="11"/>
  <c r="P19" i="11"/>
  <c r="Z19" i="11" s="1"/>
  <c r="BH18" i="11"/>
  <c r="BJ18" i="11" s="1"/>
  <c r="Y18" i="11"/>
  <c r="P18" i="11"/>
  <c r="BH17" i="11"/>
  <c r="BJ17" i="11" s="1"/>
  <c r="Y17" i="11"/>
  <c r="P17" i="11"/>
  <c r="BH16" i="11"/>
  <c r="BJ16" i="11" s="1"/>
  <c r="Y16" i="11"/>
  <c r="P16" i="11"/>
  <c r="BH15" i="11"/>
  <c r="BJ15" i="11" s="1"/>
  <c r="Y15" i="11"/>
  <c r="P15" i="11"/>
  <c r="BH14" i="11"/>
  <c r="BJ14" i="11" s="1"/>
  <c r="Y14" i="11"/>
  <c r="P14" i="11"/>
  <c r="BH13" i="11"/>
  <c r="BJ13" i="11" s="1"/>
  <c r="Y13" i="11"/>
  <c r="P13" i="11"/>
  <c r="BH12" i="11"/>
  <c r="BJ12" i="11" s="1"/>
  <c r="Y12" i="11"/>
  <c r="P12" i="11"/>
  <c r="BH11" i="11"/>
  <c r="BJ11" i="11" s="1"/>
  <c r="Y11" i="11"/>
  <c r="P11" i="11"/>
  <c r="BH10" i="11"/>
  <c r="BJ10" i="11" s="1"/>
  <c r="Y10" i="11"/>
  <c r="P10" i="11"/>
  <c r="BH9" i="11"/>
  <c r="BJ9" i="11" s="1"/>
  <c r="Y9" i="11"/>
  <c r="P9" i="11"/>
  <c r="BH8" i="11"/>
  <c r="BJ8" i="11" s="1"/>
  <c r="Y8" i="11"/>
  <c r="P8" i="11"/>
  <c r="BH7" i="11"/>
  <c r="BJ7" i="11" s="1"/>
  <c r="Y7" i="11"/>
  <c r="P7" i="11"/>
  <c r="BH6" i="11"/>
  <c r="BJ6" i="11" s="1"/>
  <c r="Y6" i="11"/>
  <c r="P6" i="11"/>
  <c r="BH5" i="11"/>
  <c r="BH52" i="11" s="1"/>
  <c r="Y5" i="11"/>
  <c r="P5" i="11"/>
  <c r="AS30" i="10"/>
  <c r="AV30" i="10" s="1"/>
  <c r="T30" i="10"/>
  <c r="M30" i="10"/>
  <c r="U30" i="10" s="1"/>
  <c r="AS29" i="10"/>
  <c r="AV29" i="10" s="1"/>
  <c r="T29" i="10"/>
  <c r="M29" i="10"/>
  <c r="AS28" i="10"/>
  <c r="AV28" i="10" s="1"/>
  <c r="T28" i="10"/>
  <c r="M28" i="10"/>
  <c r="AS27" i="10"/>
  <c r="AV27" i="10" s="1"/>
  <c r="T27" i="10"/>
  <c r="M27" i="10"/>
  <c r="U27" i="10" s="1"/>
  <c r="AS26" i="10"/>
  <c r="AV26" i="10" s="1"/>
  <c r="T26" i="10"/>
  <c r="M26" i="10"/>
  <c r="AS25" i="10"/>
  <c r="AV25" i="10" s="1"/>
  <c r="T25" i="10"/>
  <c r="M25" i="10"/>
  <c r="AS24" i="10"/>
  <c r="AV24" i="10" s="1"/>
  <c r="T24" i="10"/>
  <c r="M24" i="10"/>
  <c r="U24" i="10" s="1"/>
  <c r="AS23" i="10"/>
  <c r="AV23" i="10" s="1"/>
  <c r="T23" i="10"/>
  <c r="M23" i="10"/>
  <c r="AS22" i="10"/>
  <c r="AV22" i="10" s="1"/>
  <c r="T22" i="10"/>
  <c r="M22" i="10"/>
  <c r="AS21" i="10"/>
  <c r="AV21" i="10" s="1"/>
  <c r="T21" i="10"/>
  <c r="M21" i="10"/>
  <c r="AS20" i="10"/>
  <c r="AV20" i="10" s="1"/>
  <c r="T20" i="10"/>
  <c r="M20" i="10"/>
  <c r="AS19" i="10"/>
  <c r="AV19" i="10" s="1"/>
  <c r="T19" i="10"/>
  <c r="M19" i="10"/>
  <c r="AS18" i="10"/>
  <c r="AV18" i="10" s="1"/>
  <c r="T18" i="10"/>
  <c r="M18" i="10"/>
  <c r="AS17" i="10"/>
  <c r="AV17" i="10" s="1"/>
  <c r="T17" i="10"/>
  <c r="M17" i="10"/>
  <c r="AS16" i="10"/>
  <c r="AV16" i="10" s="1"/>
  <c r="T16" i="10"/>
  <c r="M16" i="10"/>
  <c r="AS15" i="10"/>
  <c r="AV15" i="10" s="1"/>
  <c r="T15" i="10"/>
  <c r="M15" i="10"/>
  <c r="AS14" i="10"/>
  <c r="AV14" i="10" s="1"/>
  <c r="T14" i="10"/>
  <c r="M14" i="10"/>
  <c r="AS13" i="10"/>
  <c r="AV13" i="10" s="1"/>
  <c r="T13" i="10"/>
  <c r="M13" i="10"/>
  <c r="AS12" i="10"/>
  <c r="AV12" i="10" s="1"/>
  <c r="T12" i="10"/>
  <c r="M12" i="10"/>
  <c r="AS11" i="10"/>
  <c r="AV11" i="10" s="1"/>
  <c r="T11" i="10"/>
  <c r="M11" i="10"/>
  <c r="AS10" i="10"/>
  <c r="AV10" i="10" s="1"/>
  <c r="T10" i="10"/>
  <c r="M10" i="10"/>
  <c r="AS9" i="10"/>
  <c r="AV9" i="10" s="1"/>
  <c r="T9" i="10"/>
  <c r="M9" i="10"/>
  <c r="AS8" i="10"/>
  <c r="AV8" i="10" s="1"/>
  <c r="T8" i="10"/>
  <c r="M8" i="10"/>
  <c r="U8" i="10" s="1"/>
  <c r="AS7" i="10"/>
  <c r="AV7" i="10" s="1"/>
  <c r="T7" i="10"/>
  <c r="M7" i="10"/>
  <c r="AS6" i="10"/>
  <c r="AV6" i="10" s="1"/>
  <c r="T6" i="10"/>
  <c r="M6" i="10"/>
  <c r="AS5" i="10"/>
  <c r="T5" i="10"/>
  <c r="M5" i="10"/>
  <c r="H60" i="9"/>
  <c r="F60" i="9"/>
  <c r="Y52" i="11" l="1"/>
  <c r="Z8" i="11"/>
  <c r="P52" i="11"/>
  <c r="Z12" i="11"/>
  <c r="Z13" i="11"/>
  <c r="Z10" i="11"/>
  <c r="Z42" i="11"/>
  <c r="U7" i="10"/>
  <c r="U23" i="10"/>
  <c r="T31" i="10"/>
  <c r="U12" i="10"/>
  <c r="AV5" i="10"/>
  <c r="AV31" i="10" s="1"/>
  <c r="AS31" i="10"/>
  <c r="U5" i="10"/>
  <c r="M31" i="10"/>
  <c r="U21" i="10"/>
  <c r="U18" i="10"/>
  <c r="U28" i="10"/>
  <c r="U20" i="10"/>
  <c r="U14" i="10"/>
  <c r="U17" i="10"/>
  <c r="U11" i="10"/>
  <c r="U16" i="10"/>
  <c r="Z16" i="11"/>
  <c r="Z21" i="11"/>
  <c r="Z9" i="11"/>
  <c r="Z24" i="11"/>
  <c r="Z15" i="11"/>
  <c r="Z41" i="11"/>
  <c r="Z29" i="11"/>
  <c r="Z25" i="11"/>
  <c r="Z39" i="11"/>
  <c r="Z44" i="11"/>
  <c r="Z18" i="11"/>
  <c r="Z26" i="11"/>
  <c r="Z35" i="11"/>
  <c r="Z48" i="11"/>
  <c r="Z38" i="11"/>
  <c r="Z46" i="11"/>
  <c r="Z5" i="11"/>
  <c r="Z17" i="11"/>
  <c r="Z51" i="11"/>
  <c r="Z37" i="11"/>
  <c r="Z20" i="11"/>
  <c r="Z30" i="11"/>
  <c r="Z40" i="11"/>
  <c r="Z45" i="11"/>
  <c r="BC51" i="13"/>
  <c r="CB30" i="12"/>
  <c r="Z22" i="11"/>
  <c r="Z32" i="11"/>
  <c r="Z34" i="11"/>
  <c r="Z36" i="11"/>
  <c r="Z47" i="11"/>
  <c r="Z23" i="11"/>
  <c r="Z28" i="11"/>
  <c r="Z50" i="11"/>
  <c r="Z31" i="11"/>
  <c r="Z14" i="11"/>
  <c r="Z7" i="11"/>
  <c r="Z11" i="11"/>
  <c r="U29" i="10"/>
  <c r="U13" i="10"/>
  <c r="U10" i="10"/>
  <c r="U19" i="10"/>
  <c r="U9" i="10"/>
  <c r="U26" i="10"/>
  <c r="U25" i="10"/>
  <c r="U6" i="10"/>
  <c r="U15" i="10"/>
  <c r="U22" i="10"/>
  <c r="BJ5" i="11"/>
  <c r="BJ52" i="11" s="1"/>
  <c r="Z6" i="11"/>
  <c r="Z52" i="11" l="1"/>
  <c r="U31" i="10"/>
</calcChain>
</file>

<file path=xl/sharedStrings.xml><?xml version="1.0" encoding="utf-8"?>
<sst xmlns="http://schemas.openxmlformats.org/spreadsheetml/2006/main" count="2825" uniqueCount="1496">
  <si>
    <t>№ з/п</t>
  </si>
  <si>
    <t>Країна</t>
  </si>
  <si>
    <t>Country</t>
  </si>
  <si>
    <t>Кількість міст</t>
  </si>
  <si>
    <t>Австрія</t>
  </si>
  <si>
    <t>Austria</t>
  </si>
  <si>
    <t>Білорусь</t>
  </si>
  <si>
    <t>Belarus</t>
  </si>
  <si>
    <t>Бельгія</t>
  </si>
  <si>
    <t>Belgium</t>
  </si>
  <si>
    <t>Боснія та Герцеговина</t>
  </si>
  <si>
    <t>Bosnia-Herzegovina</t>
  </si>
  <si>
    <t>Болгарія</t>
  </si>
  <si>
    <t>Bulgaria</t>
  </si>
  <si>
    <t>Хорватія</t>
  </si>
  <si>
    <t>Croatia</t>
  </si>
  <si>
    <t>Чехія</t>
  </si>
  <si>
    <t>Czech Republic</t>
  </si>
  <si>
    <t>Данія</t>
  </si>
  <si>
    <t>Denmark</t>
  </si>
  <si>
    <t>Естонія</t>
  </si>
  <si>
    <t>Estonia</t>
  </si>
  <si>
    <t>Фінляндія</t>
  </si>
  <si>
    <t>Finland</t>
  </si>
  <si>
    <t>Франція</t>
  </si>
  <si>
    <t>France</t>
  </si>
  <si>
    <t>Німеччина</t>
  </si>
  <si>
    <t>Germany</t>
  </si>
  <si>
    <t>Греція</t>
  </si>
  <si>
    <t>Greece</t>
  </si>
  <si>
    <t>Угорщина</t>
  </si>
  <si>
    <t>Hungary</t>
  </si>
  <si>
    <t>Ірландія</t>
  </si>
  <si>
    <t>Ireland</t>
  </si>
  <si>
    <t>Італія</t>
  </si>
  <si>
    <t>Italy</t>
  </si>
  <si>
    <t>Латвія</t>
  </si>
  <si>
    <t>Latvia</t>
  </si>
  <si>
    <t>Люксембург</t>
  </si>
  <si>
    <t>Luxembourg</t>
  </si>
  <si>
    <t>Нідерланди</t>
  </si>
  <si>
    <t>Netherlands</t>
  </si>
  <si>
    <t>Норвегія</t>
  </si>
  <si>
    <t>Norway</t>
  </si>
  <si>
    <t>Польща</t>
  </si>
  <si>
    <t>Poland</t>
  </si>
  <si>
    <t>Португалія</t>
  </si>
  <si>
    <t>Portugal</t>
  </si>
  <si>
    <t>Румунія</t>
  </si>
  <si>
    <t>Romania</t>
  </si>
  <si>
    <t>Сербія</t>
  </si>
  <si>
    <t>Serbia</t>
  </si>
  <si>
    <t>Словаччина</t>
  </si>
  <si>
    <t>Slovakia</t>
  </si>
  <si>
    <t>Іспанія</t>
  </si>
  <si>
    <t>Spain</t>
  </si>
  <si>
    <t>Швеція</t>
  </si>
  <si>
    <t>Sweden</t>
  </si>
  <si>
    <t>Швейцарія</t>
  </si>
  <si>
    <t>Switzerland</t>
  </si>
  <si>
    <t>Україна</t>
  </si>
  <si>
    <t>Ukraine</t>
  </si>
  <si>
    <t>Велика Британія</t>
  </si>
  <si>
    <t>United Kingdom</t>
  </si>
  <si>
    <t>Місто</t>
  </si>
  <si>
    <t>City</t>
  </si>
  <si>
    <t>Рік запуску</t>
  </si>
  <si>
    <t>Рік відновлення</t>
  </si>
  <si>
    <t>Довжина колій (км)</t>
  </si>
  <si>
    <t>Кількість маршрутів</t>
  </si>
  <si>
    <t>Ширина колії (мм)</t>
  </si>
  <si>
    <t>Кількість вагонів</t>
  </si>
  <si>
    <t>Щорічний пасажиропотік (млн)</t>
  </si>
  <si>
    <t>Відень</t>
  </si>
  <si>
    <t>Vienna</t>
  </si>
  <si>
    <t>Гмунден</t>
  </si>
  <si>
    <t>Gmunden</t>
  </si>
  <si>
    <t>Інсбрук</t>
  </si>
  <si>
    <t>Innsbruck</t>
  </si>
  <si>
    <t>Лінц</t>
  </si>
  <si>
    <t>Linz</t>
  </si>
  <si>
    <t>Грац</t>
  </si>
  <si>
    <t>Graz</t>
  </si>
  <si>
    <t>Мозир</t>
  </si>
  <si>
    <t>Mazyr</t>
  </si>
  <si>
    <t>Новополоцьк</t>
  </si>
  <si>
    <t>Navapolatsk</t>
  </si>
  <si>
    <t>Вітебськ</t>
  </si>
  <si>
    <t>Vitebsk</t>
  </si>
  <si>
    <t>Мінськ</t>
  </si>
  <si>
    <t>Minsk</t>
  </si>
  <si>
    <t>Брюссель</t>
  </si>
  <si>
    <t>Brussels</t>
  </si>
  <si>
    <t>Шарлеруа</t>
  </si>
  <si>
    <t>Charleroi</t>
  </si>
  <si>
    <t>Береговий трамвай</t>
  </si>
  <si>
    <t>Belgian coast</t>
  </si>
  <si>
    <t>Гент</t>
  </si>
  <si>
    <t>Ghent</t>
  </si>
  <si>
    <t>Антверпен</t>
  </si>
  <si>
    <t>Antwerp</t>
  </si>
  <si>
    <t>Сараєво</t>
  </si>
  <si>
    <t>Sarajevo</t>
  </si>
  <si>
    <t>Софія</t>
  </si>
  <si>
    <t>Sofia</t>
  </si>
  <si>
    <t>1009/1435</t>
  </si>
  <si>
    <t>Загреб</t>
  </si>
  <si>
    <t>Zagreb</t>
  </si>
  <si>
    <t>Осієк</t>
  </si>
  <si>
    <t>Osijek</t>
  </si>
  <si>
    <t>Острава</t>
  </si>
  <si>
    <t>Ostrava</t>
  </si>
  <si>
    <t>Прага</t>
  </si>
  <si>
    <t>Prague</t>
  </si>
  <si>
    <t>Брно</t>
  </si>
  <si>
    <t>Brno</t>
  </si>
  <si>
    <t>Мост і Літвінов</t>
  </si>
  <si>
    <t>Most–Litvínov</t>
  </si>
  <si>
    <t>Оломоуць</t>
  </si>
  <si>
    <t>Olomouc</t>
  </si>
  <si>
    <t>Пльзень</t>
  </si>
  <si>
    <t>Plzeň</t>
  </si>
  <si>
    <t>Ліберець</t>
  </si>
  <si>
    <t>Liberec</t>
  </si>
  <si>
    <t>1000/1435</t>
  </si>
  <si>
    <t>Орхус</t>
  </si>
  <si>
    <t>Aarhus</t>
  </si>
  <si>
    <t>Оденсе</t>
  </si>
  <si>
    <t>Odense</t>
  </si>
  <si>
    <t>Таллінн</t>
  </si>
  <si>
    <t>Tallinn</t>
  </si>
  <si>
    <t>Гельсінкі</t>
  </si>
  <si>
    <t>Helsinki</t>
  </si>
  <si>
    <t>Тампере</t>
  </si>
  <si>
    <t>Tampere</t>
  </si>
  <si>
    <t>Кан</t>
  </si>
  <si>
    <t>Caen</t>
  </si>
  <si>
    <t>Авіньйон</t>
  </si>
  <si>
    <t>Avignon</t>
  </si>
  <si>
    <t>Обань</t>
  </si>
  <si>
    <t>Aubagne</t>
  </si>
  <si>
    <t>Безансон</t>
  </si>
  <si>
    <t>Besançon</t>
  </si>
  <si>
    <t>Тур</t>
  </si>
  <si>
    <t>Tours</t>
  </si>
  <si>
    <t>Брест</t>
  </si>
  <si>
    <t>Brest</t>
  </si>
  <si>
    <t>Діжон</t>
  </si>
  <si>
    <t>Dijon</t>
  </si>
  <si>
    <t>Гавр</t>
  </si>
  <si>
    <t>Le Havre</t>
  </si>
  <si>
    <t>Анже</t>
  </si>
  <si>
    <t>Angers</t>
  </si>
  <si>
    <t>Реймс</t>
  </si>
  <si>
    <t>Reims</t>
  </si>
  <si>
    <t>Тулуза</t>
  </si>
  <si>
    <t>Toulouse</t>
  </si>
  <si>
    <t>Ліон</t>
  </si>
  <si>
    <t>Lyon</t>
  </si>
  <si>
    <t>Ле-Ман</t>
  </si>
  <si>
    <t>Le Mans</t>
  </si>
  <si>
    <t>Ніцца</t>
  </si>
  <si>
    <t>Nice</t>
  </si>
  <si>
    <t>Клермон-Ферран</t>
  </si>
  <si>
    <t>Clermont-Ferrand</t>
  </si>
  <si>
    <t>-</t>
  </si>
  <si>
    <t>Мюлуз</t>
  </si>
  <si>
    <t>Mulhouse</t>
  </si>
  <si>
    <t>Валенсьєн</t>
  </si>
  <si>
    <t>Valenciennes</t>
  </si>
  <si>
    <t>Бордо</t>
  </si>
  <si>
    <t>Bordeaux</t>
  </si>
  <si>
    <t>Монпельє</t>
  </si>
  <si>
    <t>Montpellier</t>
  </si>
  <si>
    <t>Нансі</t>
  </si>
  <si>
    <t>Nancy</t>
  </si>
  <si>
    <t>закрили</t>
  </si>
  <si>
    <t>Орлеан</t>
  </si>
  <si>
    <t>Orléans</t>
  </si>
  <si>
    <t>Руан</t>
  </si>
  <si>
    <t>Rouen</t>
  </si>
  <si>
    <t>Страсбург</t>
  </si>
  <si>
    <t>Strasbourg</t>
  </si>
  <si>
    <t>Париж</t>
  </si>
  <si>
    <t>Paris</t>
  </si>
  <si>
    <t>Гренобль</t>
  </si>
  <si>
    <t>Grenoble</t>
  </si>
  <si>
    <t>Нант</t>
  </si>
  <si>
    <t>Nantes</t>
  </si>
  <si>
    <t>Лілль</t>
  </si>
  <si>
    <t>Lille
(to Roubaix &amp; Tourcoing)</t>
  </si>
  <si>
    <t>Марсель</t>
  </si>
  <si>
    <t>Marseille</t>
  </si>
  <si>
    <t>Сент-Етьєн</t>
  </si>
  <si>
    <t>Saint-Etienne</t>
  </si>
  <si>
    <t>Саарбрюкен</t>
  </si>
  <si>
    <t>Saarbrücken</t>
  </si>
  <si>
    <t>Ерфурт</t>
  </si>
  <si>
    <t>Erfurt</t>
  </si>
  <si>
    <t>Білефельд</t>
  </si>
  <si>
    <t>Bielefeld</t>
  </si>
  <si>
    <t>Бохум, Гельзенкірхен</t>
  </si>
  <si>
    <t>Bochum, Gelsenkirchen</t>
  </si>
  <si>
    <t>Штутгарт</t>
  </si>
  <si>
    <t>Stuttgart</t>
  </si>
  <si>
    <t>Ессен</t>
  </si>
  <si>
    <t>Essen</t>
  </si>
  <si>
    <t>Дортмунд</t>
  </si>
  <si>
    <t>Dortmund</t>
  </si>
  <si>
    <t>Ганновер</t>
  </si>
  <si>
    <t>Hanover</t>
  </si>
  <si>
    <t>Бонн</t>
  </si>
  <si>
    <t>Bonn</t>
  </si>
  <si>
    <t>Кьольн</t>
  </si>
  <si>
    <t>Cologne</t>
  </si>
  <si>
    <t>Наумбург</t>
  </si>
  <si>
    <t>Naumburg</t>
  </si>
  <si>
    <t>Галле</t>
  </si>
  <si>
    <t>Halle</t>
  </si>
  <si>
    <t>Нюрнберг</t>
  </si>
  <si>
    <t>Nuremberg</t>
  </si>
  <si>
    <t>Мюнхен</t>
  </si>
  <si>
    <t>Munich</t>
  </si>
  <si>
    <t>Бремен</t>
  </si>
  <si>
    <t>Bremen</t>
  </si>
  <si>
    <t>Франкфурт-на-Майні</t>
  </si>
  <si>
    <t>Frankfurt am Main</t>
  </si>
  <si>
    <t>Дрезден</t>
  </si>
  <si>
    <t>Dresden</t>
  </si>
  <si>
    <t>Берлін</t>
  </si>
  <si>
    <t>Berlin</t>
  </si>
  <si>
    <t>Шверін</t>
  </si>
  <si>
    <t>Schwerin</t>
  </si>
  <si>
    <t>Котбус</t>
  </si>
  <si>
    <t>Cottbus</t>
  </si>
  <si>
    <t>Фрайбург</t>
  </si>
  <si>
    <t>Freiburg im Breisgau</t>
  </si>
  <si>
    <t>Єна</t>
  </si>
  <si>
    <t>Jena</t>
  </si>
  <si>
    <t>Нордгаузен</t>
  </si>
  <si>
    <t>Nordhausen</t>
  </si>
  <si>
    <t>Бад-Шандау</t>
  </si>
  <si>
    <t>Bad Schandau</t>
  </si>
  <si>
    <t>Франкфурт-на-Одері</t>
  </si>
  <si>
    <t>Frankfurt (Oder)</t>
  </si>
  <si>
    <t>Бранденбург-на-Гафелі</t>
  </si>
  <si>
    <t>Brandenburg an der Havel</t>
  </si>
  <si>
    <t>Мюльгайм-на-Рурі, Обергаузен</t>
  </si>
  <si>
    <t>Mülheim, Oberhausen</t>
  </si>
  <si>
    <t>Ульм</t>
  </si>
  <si>
    <t>Ulm</t>
  </si>
  <si>
    <t>Дессау</t>
  </si>
  <si>
    <t>Dessau</t>
  </si>
  <si>
    <t>Гота</t>
  </si>
  <si>
    <t>Gotha</t>
  </si>
  <si>
    <t>Плауен</t>
  </si>
  <si>
    <t>Plauen</t>
  </si>
  <si>
    <t>Цвіккау</t>
  </si>
  <si>
    <t>Zwickau</t>
  </si>
  <si>
    <t>Штраусберг</t>
  </si>
  <si>
    <t>Strausberg</t>
  </si>
  <si>
    <t>Вюрцбург</t>
  </si>
  <si>
    <t>Würzburg</t>
  </si>
  <si>
    <t>Гальберштадт</t>
  </si>
  <si>
    <t>Halberstadt</t>
  </si>
  <si>
    <t>Дармштадт</t>
  </si>
  <si>
    <t>Darmstadt</t>
  </si>
  <si>
    <t>Гайдельберг</t>
  </si>
  <si>
    <t>Heidelberg</t>
  </si>
  <si>
    <t>Гера</t>
  </si>
  <si>
    <t>Gera</t>
  </si>
  <si>
    <t>Крефельд</t>
  </si>
  <si>
    <t>Krefeld</t>
  </si>
  <si>
    <t>Майнц</t>
  </si>
  <si>
    <t>Mainz</t>
  </si>
  <si>
    <t>Герліц</t>
  </si>
  <si>
    <t>Görlitz</t>
  </si>
  <si>
    <t>Аугсбург</t>
  </si>
  <si>
    <t>Augsburg</t>
  </si>
  <si>
    <t>Дуйсбург</t>
  </si>
  <si>
    <t>Duisburg</t>
  </si>
  <si>
    <t>Росток</t>
  </si>
  <si>
    <t>Rostock</t>
  </si>
  <si>
    <t>Хемніц</t>
  </si>
  <si>
    <t>Chemnitz</t>
  </si>
  <si>
    <t>Потсдам</t>
  </si>
  <si>
    <t>Potsdam</t>
  </si>
  <si>
    <t>Брауншвейг</t>
  </si>
  <si>
    <t>Braunschweig</t>
  </si>
  <si>
    <t>Мангейм, Людвігсгафен-на-Рейні</t>
  </si>
  <si>
    <t>Mannheim, Ludwigshafen</t>
  </si>
  <si>
    <t>Карлсруе</t>
  </si>
  <si>
    <t>Karlsruhe</t>
  </si>
  <si>
    <t>Кассель</t>
  </si>
  <si>
    <t>Kassel</t>
  </si>
  <si>
    <t>Магдебург</t>
  </si>
  <si>
    <t>Magdeburg</t>
  </si>
  <si>
    <t>Дюссельдорф</t>
  </si>
  <si>
    <t>Düsseldorf</t>
  </si>
  <si>
    <t>Лейпциг</t>
  </si>
  <si>
    <t>Leipzig</t>
  </si>
  <si>
    <t>Атени</t>
  </si>
  <si>
    <t>Athens</t>
  </si>
  <si>
    <t>Будапешт</t>
  </si>
  <si>
    <t>Budapest</t>
  </si>
  <si>
    <t>Дебрецен</t>
  </si>
  <si>
    <t>Debrecen</t>
  </si>
  <si>
    <t>Сегед</t>
  </si>
  <si>
    <t>Szeged</t>
  </si>
  <si>
    <t>Мішкольц</t>
  </si>
  <si>
    <t>Miskolc</t>
  </si>
  <si>
    <t>Дублін</t>
  </si>
  <si>
    <t>Dublin</t>
  </si>
  <si>
    <t>Палермо</t>
  </si>
  <si>
    <t>Palermo</t>
  </si>
  <si>
    <t>Флоренція</t>
  </si>
  <si>
    <t>Florence</t>
  </si>
  <si>
    <t>Местре</t>
  </si>
  <si>
    <t>Mestre</t>
  </si>
  <si>
    <t>Бергамо</t>
  </si>
  <si>
    <t>Bergamo</t>
  </si>
  <si>
    <t>Кальярі</t>
  </si>
  <si>
    <t>Cagliari</t>
  </si>
  <si>
    <t>Падуя</t>
  </si>
  <si>
    <t>Padua</t>
  </si>
  <si>
    <t>Сассарі</t>
  </si>
  <si>
    <t>Sassari</t>
  </si>
  <si>
    <t>Мессіна</t>
  </si>
  <si>
    <t>Messina</t>
  </si>
  <si>
    <t>Тріест</t>
  </si>
  <si>
    <t>Trieste</t>
  </si>
  <si>
    <t>Мілан</t>
  </si>
  <si>
    <t>Milan</t>
  </si>
  <si>
    <t>Рим</t>
  </si>
  <si>
    <t>Rome</t>
  </si>
  <si>
    <t>Неаполь</t>
  </si>
  <si>
    <t>Naples</t>
  </si>
  <si>
    <t>Турин</t>
  </si>
  <si>
    <t>Turin</t>
  </si>
  <si>
    <t>Даугавпілс</t>
  </si>
  <si>
    <t>Daugavpils</t>
  </si>
  <si>
    <t>Рига</t>
  </si>
  <si>
    <t>Riga</t>
  </si>
  <si>
    <t>Лієпая</t>
  </si>
  <si>
    <t>Liepaja</t>
  </si>
  <si>
    <t>Роттердам</t>
  </si>
  <si>
    <t>Rotterdam</t>
  </si>
  <si>
    <t>Амстердам</t>
  </si>
  <si>
    <t>Amsterdam</t>
  </si>
  <si>
    <t>Гаага</t>
  </si>
  <si>
    <t>The Hague</t>
  </si>
  <si>
    <t>Утрехт</t>
  </si>
  <si>
    <t>Utrecht</t>
  </si>
  <si>
    <t>Берген</t>
  </si>
  <si>
    <t>Bergen</t>
  </si>
  <si>
    <t>Тронгейм</t>
  </si>
  <si>
    <t>Trondheim</t>
  </si>
  <si>
    <t>Осло</t>
  </si>
  <si>
    <t>Oslo</t>
  </si>
  <si>
    <t>Ольштин</t>
  </si>
  <si>
    <t>Olsztyn</t>
  </si>
  <si>
    <t>Ченстохова</t>
  </si>
  <si>
    <t>Częstochowa</t>
  </si>
  <si>
    <t>Варшава</t>
  </si>
  <si>
    <t>Warsaw</t>
  </si>
  <si>
    <t>Гожув-Великопольський</t>
  </si>
  <si>
    <t>Gorzów Wielkopolski</t>
  </si>
  <si>
    <t>Катовіце та Верхньосілезький промисловий район</t>
  </si>
  <si>
    <t>Katowice and the Upper Silesian Industrial Region</t>
  </si>
  <si>
    <t>Лодзь</t>
  </si>
  <si>
    <t>Łódź</t>
  </si>
  <si>
    <t>Ельблонг</t>
  </si>
  <si>
    <t>Elbląg</t>
  </si>
  <si>
    <t>Краків</t>
  </si>
  <si>
    <t>Kraków</t>
  </si>
  <si>
    <t>Грудзьондз</t>
  </si>
  <si>
    <t>Grudziądz</t>
  </si>
  <si>
    <t>Торунь</t>
  </si>
  <si>
    <t>Toruń</t>
  </si>
  <si>
    <t>Бидгощ</t>
  </si>
  <si>
    <t>Bydgoszcz</t>
  </si>
  <si>
    <t>Познань</t>
  </si>
  <si>
    <t>Poznań</t>
  </si>
  <si>
    <t>Щецин</t>
  </si>
  <si>
    <t>Szczecin</t>
  </si>
  <si>
    <t>Вроцлав</t>
  </si>
  <si>
    <t>Wrocław</t>
  </si>
  <si>
    <t>Гданськ</t>
  </si>
  <si>
    <t>Gdańsk</t>
  </si>
  <si>
    <t>Алмада та Сейшал</t>
  </si>
  <si>
    <t>Almada-Seixal</t>
  </si>
  <si>
    <t>Порту</t>
  </si>
  <si>
    <t>Porto</t>
  </si>
  <si>
    <t>Сінтра</t>
  </si>
  <si>
    <t>Sintra</t>
  </si>
  <si>
    <t>Лісабон</t>
  </si>
  <si>
    <t>Lisbon</t>
  </si>
  <si>
    <t>Ботошані</t>
  </si>
  <si>
    <t>Botoșani</t>
  </si>
  <si>
    <t>Плоешті</t>
  </si>
  <si>
    <t>Ploiești</t>
  </si>
  <si>
    <t>Клуж-Напока</t>
  </si>
  <si>
    <t>Cluj-Napoca</t>
  </si>
  <si>
    <t>Крайова</t>
  </si>
  <si>
    <t>Craiova</t>
  </si>
  <si>
    <t>Арад</t>
  </si>
  <si>
    <t>Arad</t>
  </si>
  <si>
    <t>Орадя</t>
  </si>
  <si>
    <t>Oradea</t>
  </si>
  <si>
    <t>Бреїла</t>
  </si>
  <si>
    <t>Brăila</t>
  </si>
  <si>
    <t>Галац</t>
  </si>
  <si>
    <t>Galați</t>
  </si>
  <si>
    <t>Ясси</t>
  </si>
  <si>
    <t>Iași</t>
  </si>
  <si>
    <t>Бухарест</t>
  </si>
  <si>
    <t>Bucharest</t>
  </si>
  <si>
    <t>Тімішоара</t>
  </si>
  <si>
    <t>Timișoara</t>
  </si>
  <si>
    <t>Белград</t>
  </si>
  <si>
    <t>Belgrade</t>
  </si>
  <si>
    <t>Кошіце</t>
  </si>
  <si>
    <t>Košice</t>
  </si>
  <si>
    <t>Тренчанські Теплиці</t>
  </si>
  <si>
    <t>Trenčianske Teplice</t>
  </si>
  <si>
    <t>Братислава</t>
  </si>
  <si>
    <t>Bratislava</t>
  </si>
  <si>
    <t>Кадіс</t>
  </si>
  <si>
    <t>Cádiz</t>
  </si>
  <si>
    <t>Гранада</t>
  </si>
  <si>
    <t>Granada</t>
  </si>
  <si>
    <t>Мурсія</t>
  </si>
  <si>
    <t>Murcia</t>
  </si>
  <si>
    <t>Сарагоса</t>
  </si>
  <si>
    <t>Zaragoza</t>
  </si>
  <si>
    <t>Віторія-Гастейс</t>
  </si>
  <si>
    <t>Vitoria-Gasteiz</t>
  </si>
  <si>
    <r>
      <rPr>
        <sz val="11"/>
        <color rgb="FF202122"/>
        <rFont val="Arial"/>
        <family val="2"/>
      </rPr>
      <t>2008</t>
    </r>
    <r>
      <rPr>
        <sz val="11"/>
        <color rgb="FF202122"/>
        <rFont val="Arial"/>
        <family val="2"/>
      </rPr>
      <t>[</t>
    </r>
  </si>
  <si>
    <t>Парла</t>
  </si>
  <si>
    <t>Parla</t>
  </si>
  <si>
    <t>Мадрид</t>
  </si>
  <si>
    <t>Madrid</t>
  </si>
  <si>
    <t>Санта-Крус-де-Тенерифе</t>
  </si>
  <si>
    <t>Santa Cruz de Tenerife</t>
  </si>
  <si>
    <t>Севілья</t>
  </si>
  <si>
    <t>Seville</t>
  </si>
  <si>
    <t>Більбао</t>
  </si>
  <si>
    <t>Bilbao</t>
  </si>
  <si>
    <t>Аліканте</t>
  </si>
  <si>
    <t>Alicante</t>
  </si>
  <si>
    <t>Валенсія</t>
  </si>
  <si>
    <t>Valencia</t>
  </si>
  <si>
    <t>Солер</t>
  </si>
  <si>
    <t>Sóller, Mallorca</t>
  </si>
  <si>
    <t>Барселона</t>
  </si>
  <si>
    <t>Barcelona</t>
  </si>
  <si>
    <t>Лунд</t>
  </si>
  <si>
    <t>Lund</t>
  </si>
  <si>
    <t>Норрчепінг</t>
  </si>
  <si>
    <t>Norrköping</t>
  </si>
  <si>
    <t>Стокгольм</t>
  </si>
  <si>
    <t>Stockholm</t>
  </si>
  <si>
    <t>Гетеборг</t>
  </si>
  <si>
    <t>Gothenburg</t>
  </si>
  <si>
    <t>Лозанна</t>
  </si>
  <si>
    <t>Lausanne</t>
  </si>
  <si>
    <t>Базель</t>
  </si>
  <si>
    <t>Basel</t>
  </si>
  <si>
    <t>Невшатель</t>
  </si>
  <si>
    <t>Neuchâtel</t>
  </si>
  <si>
    <t>Берн</t>
  </si>
  <si>
    <t>Bern</t>
  </si>
  <si>
    <t>Цюрих</t>
  </si>
  <si>
    <t>Zürich</t>
  </si>
  <si>
    <t>Женева</t>
  </si>
  <si>
    <t>Geneva</t>
  </si>
  <si>
    <t>Кривий Ріг</t>
  </si>
  <si>
    <t>Kryvyi Rih</t>
  </si>
  <si>
    <t>Конотоп</t>
  </si>
  <si>
    <t>Konotop</t>
  </si>
  <si>
    <t>Дружківка</t>
  </si>
  <si>
    <t>Druzhkivka</t>
  </si>
  <si>
    <t>Кам'янське</t>
  </si>
  <si>
    <t>Kamianske (formerly Dniprodzerzhynsk)</t>
  </si>
  <si>
    <t>Горлівка</t>
  </si>
  <si>
    <t xml:space="preserve">Horlivka </t>
  </si>
  <si>
    <t>Маріуполь</t>
  </si>
  <si>
    <t>Mariupol</t>
  </si>
  <si>
    <t>Єнакієве</t>
  </si>
  <si>
    <t>Yenakiieve</t>
  </si>
  <si>
    <t>Запоріжжя</t>
  </si>
  <si>
    <t>Zaporizhia</t>
  </si>
  <si>
    <t>Донецьк</t>
  </si>
  <si>
    <t>Donetsk</t>
  </si>
  <si>
    <t>Миколаїв</t>
  </si>
  <si>
    <t>Mykolaiv</t>
  </si>
  <si>
    <t>Євпаторія</t>
  </si>
  <si>
    <t>Yevpatoria</t>
  </si>
  <si>
    <t>Вінниця</t>
  </si>
  <si>
    <t>Vinnytsia</t>
  </si>
  <si>
    <t>Одеса</t>
  </si>
  <si>
    <t>Odessa</t>
  </si>
  <si>
    <t>Харків</t>
  </si>
  <si>
    <t>Kharkiv</t>
  </si>
  <si>
    <t>Житомир</t>
  </si>
  <si>
    <t>Zhytomyr</t>
  </si>
  <si>
    <t>Дніпро</t>
  </si>
  <si>
    <t>Dnipro</t>
  </si>
  <si>
    <t>Львів</t>
  </si>
  <si>
    <t>Lviv</t>
  </si>
  <si>
    <t>Київ</t>
  </si>
  <si>
    <t>Kyiv</t>
  </si>
  <si>
    <t>Единбург</t>
  </si>
  <si>
    <t>Edinburgh</t>
  </si>
  <si>
    <t>Ноттінгем</t>
  </si>
  <si>
    <t>Nottingham</t>
  </si>
  <si>
    <t>Лондон</t>
  </si>
  <si>
    <t>London</t>
  </si>
  <si>
    <t>Бірмінгем</t>
  </si>
  <si>
    <t>Birmingham</t>
  </si>
  <si>
    <t>Шеффілд</t>
  </si>
  <si>
    <t>Sheffield</t>
  </si>
  <si>
    <t>Манчестер</t>
  </si>
  <si>
    <t>Manchester</t>
  </si>
  <si>
    <t>Блекпул</t>
  </si>
  <si>
    <t>Blackpool</t>
  </si>
  <si>
    <t>Ньюкасл</t>
  </si>
  <si>
    <t>Newcastle</t>
  </si>
  <si>
    <t>Всього</t>
  </si>
  <si>
    <t xml:space="preserve">У звя'зку з проведенням бойових дій та тимчасовою окупацією данні по містах Горлівка, Донецьк, Єнакієво, Євпаторія наведені станом на 1.04.2014 </t>
  </si>
  <si>
    <t>Боснія і Герцеговина</t>
  </si>
  <si>
    <t>Bosnia and Herzegovina</t>
  </si>
  <si>
    <t>Литва</t>
  </si>
  <si>
    <t>Lithuania</t>
  </si>
  <si>
    <t>Молдова</t>
  </si>
  <si>
    <t>Moldova</t>
  </si>
  <si>
    <t>Джерела:</t>
  </si>
  <si>
    <t>https://www.trolleymotion.eu/trolleystaedte/</t>
  </si>
  <si>
    <t>https://en.wikipedia.org/wiki/List_of_trolleybus_systems</t>
  </si>
  <si>
    <t>Карта:</t>
  </si>
  <si>
    <t>Довжина контактної мережі (км)</t>
  </si>
  <si>
    <t>Кількість тролейбусів</t>
  </si>
  <si>
    <t>Зальцбург</t>
  </si>
  <si>
    <t>Salzburg</t>
  </si>
  <si>
    <t>Бобруйськ</t>
  </si>
  <si>
    <t>Babruysk</t>
  </si>
  <si>
    <t>Гомель</t>
  </si>
  <si>
    <t>Homiel</t>
  </si>
  <si>
    <t>Гродно</t>
  </si>
  <si>
    <t>Hrodna</t>
  </si>
  <si>
    <t>Могильов</t>
  </si>
  <si>
    <t>Mahilyow</t>
  </si>
  <si>
    <t>Бургас</t>
  </si>
  <si>
    <t>Burgas</t>
  </si>
  <si>
    <t>Варна</t>
  </si>
  <si>
    <t>Varna</t>
  </si>
  <si>
    <t>Враца</t>
  </si>
  <si>
    <t>Vratsa</t>
  </si>
  <si>
    <t>Пазарджик</t>
  </si>
  <si>
    <t>Pazardzhik</t>
  </si>
  <si>
    <t>Плевен</t>
  </si>
  <si>
    <t>Pleven</t>
  </si>
  <si>
    <t>Русе</t>
  </si>
  <si>
    <t>Ruse</t>
  </si>
  <si>
    <t>Сливен</t>
  </si>
  <si>
    <t>Sliven</t>
  </si>
  <si>
    <t>Стара Загора</t>
  </si>
  <si>
    <t>Stara Zagora</t>
  </si>
  <si>
    <t>Хасково</t>
  </si>
  <si>
    <t>Haskovo</t>
  </si>
  <si>
    <t>Афіни</t>
  </si>
  <si>
    <t>Кастельйон-де-ла-Плана</t>
  </si>
  <si>
    <t>Castellon de la Plana</t>
  </si>
  <si>
    <t>Авелліно</t>
  </si>
  <si>
    <t>Avellino</t>
  </si>
  <si>
    <t>2009/2022/...</t>
  </si>
  <si>
    <t>Анкона</t>
  </si>
  <si>
    <t>Ancona</t>
  </si>
  <si>
    <t>Болонья</t>
  </si>
  <si>
    <t>Bologna</t>
  </si>
  <si>
    <t>Верона</t>
  </si>
  <si>
    <t>Verona</t>
  </si>
  <si>
    <t>TBA</t>
  </si>
  <si>
    <t>Генуя</t>
  </si>
  <si>
    <t>Genova</t>
  </si>
  <si>
    <t>К'єті</t>
  </si>
  <si>
    <t>Chieti</t>
  </si>
  <si>
    <t>Ла-Спеція</t>
  </si>
  <si>
    <t>La Spezia</t>
  </si>
  <si>
    <t>Лечче</t>
  </si>
  <si>
    <t>Lecce</t>
  </si>
  <si>
    <t>Модена</t>
  </si>
  <si>
    <t>Modena</t>
  </si>
  <si>
    <t>Napoli</t>
  </si>
  <si>
    <t>Парма</t>
  </si>
  <si>
    <t>Parma</t>
  </si>
  <si>
    <t>Пескара</t>
  </si>
  <si>
    <t>Pescara</t>
  </si>
  <si>
    <t>Ріміні</t>
  </si>
  <si>
    <t>Rimini</t>
  </si>
  <si>
    <t>Санремо</t>
  </si>
  <si>
    <t>Sanremo</t>
  </si>
  <si>
    <t>Вільнюс</t>
  </si>
  <si>
    <t>Vilnius</t>
  </si>
  <si>
    <t>Каунас</t>
  </si>
  <si>
    <t>Kaunas</t>
  </si>
  <si>
    <t>Бєльці</t>
  </si>
  <si>
    <t>Balti</t>
  </si>
  <si>
    <t>Кишинів</t>
  </si>
  <si>
    <t>Chișinău</t>
  </si>
  <si>
    <t>Тирасполь</t>
  </si>
  <si>
    <t>Tiraspol</t>
  </si>
  <si>
    <t>Бендери / Тягиня</t>
  </si>
  <si>
    <t>Bender / Tighina</t>
  </si>
  <si>
    <t>Арнем</t>
  </si>
  <si>
    <t>Arnhem</t>
  </si>
  <si>
    <t>Еберсвальде</t>
  </si>
  <si>
    <t>Eberswalde</t>
  </si>
  <si>
    <t>Есслінген-на-Некарі</t>
  </si>
  <si>
    <t>Esslingen am Neckar</t>
  </si>
  <si>
    <t>Золінген</t>
  </si>
  <si>
    <t>Solingen</t>
  </si>
  <si>
    <t>Ґдиня</t>
  </si>
  <si>
    <t>Gdynia</t>
  </si>
  <si>
    <t>Люблін</t>
  </si>
  <si>
    <t>Liublin</t>
  </si>
  <si>
    <t>Тихи</t>
  </si>
  <si>
    <t>Tychy</t>
  </si>
  <si>
    <t>Коїмбра</t>
  </si>
  <si>
    <t>Coimbra</t>
  </si>
  <si>
    <t>Бая-Маре</t>
  </si>
  <si>
    <t>Baia Mare</t>
  </si>
  <si>
    <t>Брашов</t>
  </si>
  <si>
    <t>Brașov</t>
  </si>
  <si>
    <t>București</t>
  </si>
  <si>
    <t>Васлуй</t>
  </si>
  <si>
    <t>Vaslui</t>
  </si>
  <si>
    <t>Медіаш</t>
  </si>
  <si>
    <t>Mediaș</t>
  </si>
  <si>
    <t>Плоєшті</t>
  </si>
  <si>
    <t>Тиргу-Жіу</t>
  </si>
  <si>
    <t>Târgu Jiu</t>
  </si>
  <si>
    <t>Beograd / Belgrade</t>
  </si>
  <si>
    <t>Банська Бистриця</t>
  </si>
  <si>
    <t>Banská Bystrica</t>
  </si>
  <si>
    <t>Жиліна</t>
  </si>
  <si>
    <t>Žilina</t>
  </si>
  <si>
    <t>Пряшів</t>
  </si>
  <si>
    <t>Prešov</t>
  </si>
  <si>
    <t>1935</t>
  </si>
  <si>
    <t>Чернівці</t>
  </si>
  <si>
    <t>Chernivtsi</t>
  </si>
  <si>
    <t>1939</t>
  </si>
  <si>
    <t>1940</t>
  </si>
  <si>
    <t>Odesa</t>
  </si>
  <si>
    <t>1945</t>
  </si>
  <si>
    <t>1947</t>
  </si>
  <si>
    <t>Zaporizhzhia</t>
  </si>
  <si>
    <t>1949</t>
  </si>
  <si>
    <t>Севастополь</t>
  </si>
  <si>
    <t>Sevastopol</t>
  </si>
  <si>
    <t>1950</t>
  </si>
  <si>
    <t>1952</t>
  </si>
  <si>
    <t>Алчевськ</t>
  </si>
  <si>
    <t>1957</t>
  </si>
  <si>
    <t>Сімферополь</t>
  </si>
  <si>
    <t>Simferopol</t>
  </si>
  <si>
    <t>1959</t>
  </si>
  <si>
    <t>Крим: Сімферополь — Алушта — Ялта</t>
  </si>
  <si>
    <t>Crimea</t>
  </si>
  <si>
    <t>Херсон</t>
  </si>
  <si>
    <t>Kherson</t>
  </si>
  <si>
    <t>1960</t>
  </si>
  <si>
    <t>Ялта</t>
  </si>
  <si>
    <t>Yalta</t>
  </si>
  <si>
    <t>1961</t>
  </si>
  <si>
    <t>Луганськ</t>
  </si>
  <si>
    <t>1962</t>
  </si>
  <si>
    <t>Полтава</t>
  </si>
  <si>
    <t>Poltava</t>
  </si>
  <si>
    <t>1964</t>
  </si>
  <si>
    <t>Чернігів</t>
  </si>
  <si>
    <t>Chernihiv</t>
  </si>
  <si>
    <t>Черкаси</t>
  </si>
  <si>
    <t>Cherkasy</t>
  </si>
  <si>
    <t>1965</t>
  </si>
  <si>
    <t>Кременчук</t>
  </si>
  <si>
    <t>Kremenchuk</t>
  </si>
  <si>
    <t>1966</t>
  </si>
  <si>
    <t>Суми</t>
  </si>
  <si>
    <t>Sumy</t>
  </si>
  <si>
    <t>1967</t>
  </si>
  <si>
    <t>Mykolayiv</t>
  </si>
  <si>
    <t>Кропивницький</t>
  </si>
  <si>
    <t>Kropyvnytskyi</t>
  </si>
  <si>
    <t>Бахмут</t>
  </si>
  <si>
    <t>Bakhmut</t>
  </si>
  <si>
    <t>1968</t>
  </si>
  <si>
    <t>Макіївка</t>
  </si>
  <si>
    <t>Makiyivka</t>
  </si>
  <si>
    <t>1969</t>
  </si>
  <si>
    <t>1970</t>
  </si>
  <si>
    <t>Хмельницький</t>
  </si>
  <si>
    <t>Khmelnytskyi</t>
  </si>
  <si>
    <t>Краматорськ</t>
  </si>
  <si>
    <t>Kramatorsk</t>
  </si>
  <si>
    <t>1971</t>
  </si>
  <si>
    <t>Лисичанськ</t>
  </si>
  <si>
    <t>Lysychansk</t>
  </si>
  <si>
    <t>1972</t>
  </si>
  <si>
    <t>Луцьк</t>
  </si>
  <si>
    <t>Lutsk</t>
  </si>
  <si>
    <t>Horlivka</t>
  </si>
  <si>
    <t>1974</t>
  </si>
  <si>
    <t>Рівне</t>
  </si>
  <si>
    <t>Rivne</t>
  </si>
  <si>
    <t>Тернопіль</t>
  </si>
  <si>
    <t>Ternopil</t>
  </si>
  <si>
    <t>1975</t>
  </si>
  <si>
    <t>Слов'янськ</t>
  </si>
  <si>
    <t>Sloviansk</t>
  </si>
  <si>
    <t>1977</t>
  </si>
  <si>
    <t>Сєвєродонецьк</t>
  </si>
  <si>
    <t>Sievierodonetsk</t>
  </si>
  <si>
    <t>1979</t>
  </si>
  <si>
    <t>Біла Церква</t>
  </si>
  <si>
    <t>Bila Tserkva</t>
  </si>
  <si>
    <t>1980</t>
  </si>
  <si>
    <t>Харцизьк</t>
  </si>
  <si>
    <t>Khartsyzk</t>
  </si>
  <si>
    <t>1982</t>
  </si>
  <si>
    <t>Івано-Франківськ</t>
  </si>
  <si>
    <t>Ivano-Frankivsk</t>
  </si>
  <si>
    <t>1983</t>
  </si>
  <si>
    <t>Сорокине (Краснодон)</t>
  </si>
  <si>
    <t>Sorokyne</t>
  </si>
  <si>
    <t>1987</t>
  </si>
  <si>
    <t>Алушта</t>
  </si>
  <si>
    <t>Alushta</t>
  </si>
  <si>
    <t>1993</t>
  </si>
  <si>
    <t>Керч</t>
  </si>
  <si>
    <t>Kerch</t>
  </si>
  <si>
    <t>2004</t>
  </si>
  <si>
    <t>Лімож</t>
  </si>
  <si>
    <t>Limoges</t>
  </si>
  <si>
    <t>Saint-Étienne</t>
  </si>
  <si>
    <t>Чеські Будейовиці</t>
  </si>
  <si>
    <t>České Budějovice</t>
  </si>
  <si>
    <t>1948; 1991</t>
  </si>
  <si>
    <t>Градець-Кралове</t>
  </si>
  <si>
    <t>Hradec Králové</t>
  </si>
  <si>
    <t>Хомутов — Їрков</t>
  </si>
  <si>
    <t>Chomutov – Jirkov</t>
  </si>
  <si>
    <t>Їглава</t>
  </si>
  <si>
    <t>Jihlava</t>
  </si>
  <si>
    <t>Маріанські Лазні</t>
  </si>
  <si>
    <t>Mariánské Lázně</t>
  </si>
  <si>
    <t>Опава</t>
  </si>
  <si>
    <t>Opava</t>
  </si>
  <si>
    <t>Падрубиці</t>
  </si>
  <si>
    <t>Pardubice</t>
  </si>
  <si>
    <t>Теплиці</t>
  </si>
  <si>
    <t>Teplice</t>
  </si>
  <si>
    <t>Усті-над-Лабою</t>
  </si>
  <si>
    <t>Ústí nad Labem</t>
  </si>
  <si>
    <t>Злін — Отроковиці</t>
  </si>
  <si>
    <t>Zlín – Otrokovice</t>
  </si>
  <si>
    <t>Біль</t>
  </si>
  <si>
    <t>Biel</t>
  </si>
  <si>
    <t>Вінтертур</t>
  </si>
  <si>
    <t>Winterthur</t>
  </si>
  <si>
    <t>Ла-Шо-де-Фон</t>
  </si>
  <si>
    <t>La Chaux-de-Fonds</t>
  </si>
  <si>
    <t>Люцерн</t>
  </si>
  <si>
    <t>Lucerne</t>
  </si>
  <si>
    <t>Монтре—Веве</t>
  </si>
  <si>
    <t>Montreux—Vevey</t>
  </si>
  <si>
    <t>Санкт-Галлен</t>
  </si>
  <si>
    <t>St. Gallen</t>
  </si>
  <si>
    <t>Фрібур</t>
  </si>
  <si>
    <t>Fribourg</t>
  </si>
  <si>
    <t>Шаффгаузен</t>
  </si>
  <si>
    <t>Schaffhausen</t>
  </si>
  <si>
    <t>Ландскруна</t>
  </si>
  <si>
    <t>Landskrona</t>
  </si>
  <si>
    <t xml:space="preserve">Місто </t>
  </si>
  <si>
    <t>Населення (2020)</t>
  </si>
  <si>
    <t>Метро</t>
  </si>
  <si>
    <t>Трамвай</t>
  </si>
  <si>
    <t>Тролейбус</t>
  </si>
  <si>
    <t>Автобус ком.</t>
  </si>
  <si>
    <t>Автобус приват.</t>
  </si>
  <si>
    <t>Так</t>
  </si>
  <si>
    <t>Камʼянське</t>
  </si>
  <si>
    <t>Kamianske</t>
  </si>
  <si>
    <t>Ужгород</t>
  </si>
  <si>
    <t>Uzhgorod</t>
  </si>
  <si>
    <t>Словʼянськ</t>
  </si>
  <si>
    <t>Сєверодонецьк</t>
  </si>
  <si>
    <t>Sieverodonetsk</t>
  </si>
  <si>
    <t>Кримський тролейбус (Сімферополь, Алушта, Ялта)</t>
  </si>
  <si>
    <t>Crimean trolleybus 
(Simferopol, Alushta, Yalta)</t>
  </si>
  <si>
    <t>Yevpatoriya</t>
  </si>
  <si>
    <t>Yenakiyeve</t>
  </si>
  <si>
    <t>Сорокине</t>
  </si>
  <si>
    <t>ВСЬОГО</t>
  </si>
  <si>
    <t>TOTAL</t>
  </si>
  <si>
    <t>У зв'язку з проведенням бойових дій та тимчасовою окупацією дані по містах Авдіївка, Алчевськ, Антрацит, Горлівка, Донецьк, Єнакієве, Сорокине (Краснодон), Луганськ, Макіївка, Харцизьк, Євпаторія, Керч, Севастополь, АР Крим наведені станом на 1.04.2014</t>
  </si>
  <si>
    <t>Автобусні системи діяли у понад 80 містах України станом на 01.2022</t>
  </si>
  <si>
    <t>№</t>
  </si>
  <si>
    <t>Назва підприємства 
(перевізника)</t>
  </si>
  <si>
    <t>Контактна (відповідальна) особа 
на підприємстві (ПІБ)</t>
  </si>
  <si>
    <t>Посада</t>
  </si>
  <si>
    <t>E-mail</t>
  </si>
  <si>
    <t>Сайт підприємства</t>
  </si>
  <si>
    <t>73 312</t>
  </si>
  <si>
    <t>КП "Бахмутелектротранс"</t>
  </si>
  <si>
    <t>artbahmut2016@gmail.com</t>
  </si>
  <si>
    <t>208 737</t>
  </si>
  <si>
    <t>Вахній Володимир Васильович</t>
  </si>
  <si>
    <t>керівник</t>
  </si>
  <si>
    <t>370 601</t>
  </si>
  <si>
    <t>КП "Вінницька транспортна компанія"</t>
  </si>
  <si>
    <t>kp.vinttu@gmail.com</t>
  </si>
  <si>
    <t>980 940</t>
  </si>
  <si>
    <t>55 088</t>
  </si>
  <si>
    <t>КП "Дружківка Автоелектротранс"</t>
  </si>
  <si>
    <t>kptramwaydru@gmail.com</t>
  </si>
  <si>
    <t>263 507</t>
  </si>
  <si>
    <t>КП "Житомирське ТТУ"</t>
  </si>
  <si>
    <t>zt-tty-sekr@ukr.net</t>
  </si>
  <si>
    <t>722 713</t>
  </si>
  <si>
    <t>КП "Запоріжелектротранс"</t>
  </si>
  <si>
    <t>237 855</t>
  </si>
  <si>
    <t>dkp1983@ukr.net</t>
  </si>
  <si>
    <t>2 962 180</t>
  </si>
  <si>
    <t>КП "Київпастранс"</t>
  </si>
  <si>
    <t>Левченко Дмитро Валентинович</t>
  </si>
  <si>
    <t>150 084</t>
  </si>
  <si>
    <t>КП "Краматорське ТТУ"</t>
  </si>
  <si>
    <t>Татьянко Андрій Вікторович</t>
  </si>
  <si>
    <t>kpktty@ukr.net</t>
  </si>
  <si>
    <t>217 710</t>
  </si>
  <si>
    <t>Вертюх Олександр Миколайович</t>
  </si>
  <si>
    <t>kremen.kty@ukr.net</t>
  </si>
  <si>
    <t>612 750</t>
  </si>
  <si>
    <t>КП "Швидкісний трамвай" Кривий Ріг</t>
  </si>
  <si>
    <t>КП "Міський трололейбус" Кривий Ріг</t>
  </si>
  <si>
    <t>222 695</t>
  </si>
  <si>
    <t>95 031</t>
  </si>
  <si>
    <t>КП "Лисичанське тролейбусне управління"</t>
  </si>
  <si>
    <t>217 097</t>
  </si>
  <si>
    <t>КП "Луцьке підприємство електротранспорту"</t>
  </si>
  <si>
    <t>lpe2791@gmail.com</t>
  </si>
  <si>
    <t>712 510</t>
  </si>
  <si>
    <t>КП "Львівелектротранс"</t>
  </si>
  <si>
    <t>440 000</t>
  </si>
  <si>
    <t>КП "Маріупольське ТТУ"</t>
  </si>
  <si>
    <t>Донєв Віталій Гнатович</t>
  </si>
  <si>
    <t>Директор</t>
  </si>
  <si>
    <t>mttu@mariupolrada.gov.ua</t>
  </si>
  <si>
    <t>476 101</t>
  </si>
  <si>
    <t>КП "Миколаївелектротранс"</t>
  </si>
  <si>
    <t>1 015 826</t>
  </si>
  <si>
    <t>КП "Одесміськелектротранс"</t>
  </si>
  <si>
    <t>office@oget.od.ua</t>
  </si>
  <si>
    <t>283 402</t>
  </si>
  <si>
    <t>КП "Полтаваелектроавтотранс"</t>
  </si>
  <si>
    <t>245 289</t>
  </si>
  <si>
    <t>КП "Рівнеелектроавтотранс"</t>
  </si>
  <si>
    <t>101 135</t>
  </si>
  <si>
    <t>stru78@sed.lg.ua</t>
  </si>
  <si>
    <t>106 972</t>
  </si>
  <si>
    <t>КП "Словʼянське ТрУ"</t>
  </si>
  <si>
    <t>slavtrolua@gmail.com</t>
  </si>
  <si>
    <t>259 660</t>
  </si>
  <si>
    <t>КП "Електроавтотранс"</t>
  </si>
  <si>
    <t>Новик Андрій Вікторович</t>
  </si>
  <si>
    <t>sstu67@gmail.com</t>
  </si>
  <si>
    <t>223 938</t>
  </si>
  <si>
    <t>КП "Тернопільелектротранс"</t>
  </si>
  <si>
    <t>Мастюх Андрій Павлович</t>
  </si>
  <si>
    <t>ternotet01@meta.ua</t>
  </si>
  <si>
    <t>1 443 886</t>
  </si>
  <si>
    <t>КП "Міськелектротранссервіс"</t>
  </si>
  <si>
    <t>kh_get@ukr.net</t>
  </si>
  <si>
    <t>283 649</t>
  </si>
  <si>
    <t>КП "Херсонелектротранс"</t>
  </si>
  <si>
    <t>xet.contact@ukr.net</t>
  </si>
  <si>
    <t>274 582</t>
  </si>
  <si>
    <t>КП "Електротранс"</t>
  </si>
  <si>
    <t>hkpeltrans@ukr.net</t>
  </si>
  <si>
    <t>272 651</t>
  </si>
  <si>
    <t>КП "Черкасиелектротранс"</t>
  </si>
  <si>
    <t>265 471</t>
  </si>
  <si>
    <t>КП "Чернівецьке ТрУ"</t>
  </si>
  <si>
    <t>trolli1897@gmail.com</t>
  </si>
  <si>
    <t>285 234</t>
  </si>
  <si>
    <t>КП "Чернігівське ТрУ"</t>
  </si>
  <si>
    <t>kpchtu.s@gmail.com</t>
  </si>
  <si>
    <t>229 794</t>
  </si>
  <si>
    <t>84 787</t>
  </si>
  <si>
    <t>КП "Конотопське ТУ"</t>
  </si>
  <si>
    <t>tramkon@ukr.net</t>
  </si>
  <si>
    <t>Дата відкриття</t>
  </si>
  <si>
    <t>Статус системи</t>
  </si>
  <si>
    <t>Примітка</t>
  </si>
  <si>
    <t>13.06.1892</t>
  </si>
  <si>
    <t>Чинна</t>
  </si>
  <si>
    <t>з 30.12.1978 - швидкісний трамвай</t>
  </si>
  <si>
    <t>31.05.1894</t>
  </si>
  <si>
    <t>26.06.1897</t>
  </si>
  <si>
    <t>Перешито з 1000 мм на 1524 мм в період з 06.11.1932 по 15.08.1948</t>
  </si>
  <si>
    <t>22.08.1899</t>
  </si>
  <si>
    <t>Перешито з 1000 мм на 1524 мм в період з 1926 по 1934</t>
  </si>
  <si>
    <t>22.08.1907 (Люстдорф). Перешито з 1000 мм на 1524 мм в період з 1934 по 1971</t>
  </si>
  <si>
    <t>Перешито з 1000 мм на 1524 мм в період з 1951 по 1971</t>
  </si>
  <si>
    <t>Депо 1 - 87,9 км, Депо 2 - 43,6 км</t>
  </si>
  <si>
    <t xml:space="preserve">У звя'зку з проведенням бойових дій та тимчасовою окупацією данні по містах Горлівка, Донецьк, Єнакієве, Євпаторія наведені станом на 1.04.2014 </t>
  </si>
  <si>
    <t>У переліку немає Луганська (мережа закрита у 2014), с. Молочне (2014), Костянтинівки (2016), Авдіївки (2017), Краматорська (2017)</t>
  </si>
  <si>
    <t>Крим: 
Сімферополь — Алушта — Ялта</t>
  </si>
  <si>
    <t>Ділянка Сімферополь — Алушта з 6 листопада 1959-го, Алушта — Ялта з липня 1961-го.</t>
  </si>
  <si>
    <t>Антрацит</t>
  </si>
  <si>
    <t>Назва міста (н.п.)</t>
  </si>
  <si>
    <t>Найменування підприємства</t>
  </si>
  <si>
    <t>Контактна мережа трамвая</t>
  </si>
  <si>
    <t>Прибуло/вибуло трамвайної колії</t>
  </si>
  <si>
    <t>Трамвайна колія, км</t>
  </si>
  <si>
    <t>Прибуло/вибуло ліній тролейбуса</t>
  </si>
  <si>
    <t>Контактна мережа  тролейбуса, км</t>
  </si>
  <si>
    <t>Кількість трамвайних депо</t>
  </si>
  <si>
    <t xml:space="preserve">Кількість тролейбус. депо </t>
  </si>
  <si>
    <t>Прибуло/вибуло трамвайних маршрутів</t>
  </si>
  <si>
    <t>Кількість трамвайних маршрутів</t>
  </si>
  <si>
    <t>Прибуло/вибуло тролейбусних маршрутів</t>
  </si>
  <si>
    <t>Кількість тролейбус. маршрутів</t>
  </si>
  <si>
    <t>Прибуло/вибуло тягових підстанцій</t>
  </si>
  <si>
    <t>Кількість тягових підстанцій</t>
  </si>
  <si>
    <t>КП "Житомирське ТТУ" ЖМР</t>
  </si>
  <si>
    <t>КП "Черкасиелектротранс" ЧМР</t>
  </si>
  <si>
    <t>ЛКП "Львівелектротранс"</t>
  </si>
  <si>
    <t>КП "Рівнеелектроавтотранс" РМР</t>
  </si>
  <si>
    <t>Хмельницьке КП "Електротранс"</t>
  </si>
  <si>
    <t>КП "Електротранс" МР м. Кропивницький</t>
  </si>
  <si>
    <t>Авдіївка</t>
  </si>
  <si>
    <t>КП "Авдіївське ТТУ"</t>
  </si>
  <si>
    <t>КП "Алчевськпастранс"</t>
  </si>
  <si>
    <t>КП "Антрацитівське ТрУ"</t>
  </si>
  <si>
    <t>КП "Горлівське ТТУ"</t>
  </si>
  <si>
    <t>КП ДМР "Донелектроавтотранс"</t>
  </si>
  <si>
    <t>Єнакієве / Вуглегірськ</t>
  </si>
  <si>
    <t>КП "Єнакієвське ТТУ" (оператор у Вуглегірську)</t>
  </si>
  <si>
    <t>КП "Краснодонське ТрУ"</t>
  </si>
  <si>
    <t>КП "Кременчуцьке ТрУ"</t>
  </si>
  <si>
    <t>Костянтивівка</t>
  </si>
  <si>
    <t>КП "Костянтинівське ТУ"</t>
  </si>
  <si>
    <r>
      <rPr>
        <sz val="9"/>
        <color theme="1"/>
        <rFont val="Arial"/>
        <family val="2"/>
      </rPr>
      <t xml:space="preserve">34,7
</t>
    </r>
    <r>
      <rPr>
        <sz val="8"/>
        <color theme="1"/>
        <rFont val="Arial"/>
        <family val="2"/>
      </rPr>
      <t>припинено</t>
    </r>
    <r>
      <rPr>
        <sz val="9"/>
        <color theme="1"/>
        <rFont val="Arial"/>
        <family val="2"/>
      </rPr>
      <t xml:space="preserve">
</t>
    </r>
  </si>
  <si>
    <r>
      <rPr>
        <sz val="9"/>
        <color theme="1"/>
        <rFont val="Arial"/>
        <family val="2"/>
      </rPr>
      <t xml:space="preserve">34,7
</t>
    </r>
    <r>
      <rPr>
        <sz val="8"/>
        <color theme="1"/>
        <rFont val="Arial"/>
        <family val="2"/>
      </rPr>
      <t>припинено</t>
    </r>
    <r>
      <rPr>
        <sz val="9"/>
        <color theme="1"/>
        <rFont val="Arial"/>
        <family val="2"/>
      </rPr>
      <t xml:space="preserve">
</t>
    </r>
  </si>
  <si>
    <t>МКП "Луганськелектротранс"</t>
  </si>
  <si>
    <t>КП "Макелектротранс"</t>
  </si>
  <si>
    <t>КП "Полтаваелектроавтотранс" ПМР</t>
  </si>
  <si>
    <t>КП СМР "Електроавтотранс" м. Суми</t>
  </si>
  <si>
    <t>КП "Слов'янське ТрУ" СМР</t>
  </si>
  <si>
    <t>КП "Северодонецьке ТрУ"</t>
  </si>
  <si>
    <t>Харцизька ф-я "АвтоПасТранс"</t>
  </si>
  <si>
    <t>КП "Міськелектротранссервіс" м. Харків</t>
  </si>
  <si>
    <t>КП "Тролейбусне депо №2" м. Харків</t>
  </si>
  <si>
    <t>КП "Тролейбусне депо №3" м. Харків</t>
  </si>
  <si>
    <t>КП "Салтівське трамвайне депо"</t>
  </si>
  <si>
    <t>КП "Жовтневе трамвайне депо"</t>
  </si>
  <si>
    <t>КП КМР "Транспорт" м. Кам'янське</t>
  </si>
  <si>
    <t>КП "ТУ ім. Пятецького" м. Євпаторія</t>
  </si>
  <si>
    <t>с. Молочне</t>
  </si>
  <si>
    <t>ВАТ "Пансіонат" "Береговий"</t>
  </si>
  <si>
    <t>ККВП "Керчтролейбус"</t>
  </si>
  <si>
    <t>КП "Міський тролейбус" м. Кривий Ріг</t>
  </si>
  <si>
    <t>КП ММР "Миколаївелектротранс"</t>
  </si>
  <si>
    <t>КП СМР "Севелектроавтотранс"</t>
  </si>
  <si>
    <t>Крим (Сімф., Алушта, Ялта)</t>
  </si>
  <si>
    <t>КРВП "Кримтролейбус"</t>
  </si>
  <si>
    <t xml:space="preserve">Всього пас. вагонів на 01.01.2021 </t>
  </si>
  <si>
    <t>Всього служб. вагонів на 01.01.2021</t>
  </si>
  <si>
    <t xml:space="preserve">Прибуло вагонів за 2021 р. </t>
  </si>
  <si>
    <t>Всього прибуло вагонів</t>
  </si>
  <si>
    <t>Вибуло вагонів за  2021 р.</t>
  </si>
  <si>
    <t xml:space="preserve">Всього вибуло вагонів </t>
  </si>
  <si>
    <t>Всього прибуло (+) та вибуло (-) пас. вагонів</t>
  </si>
  <si>
    <t>Інвентарний парк пасажирських вагонів по типам з модифікацією на 01.01.2022 р</t>
  </si>
  <si>
    <t>Всього пас. вагонів на 01.01.2022</t>
  </si>
  <si>
    <t>В тому числі на консервації</t>
  </si>
  <si>
    <t>Всього служб. вагонів на 01.01.2022</t>
  </si>
  <si>
    <t>Всього всіх вагонів на 01.01.2022</t>
  </si>
  <si>
    <t>PESA 71-414K</t>
  </si>
  <si>
    <t>ЕлектронТ5В641</t>
  </si>
  <si>
    <t>В85300М</t>
  </si>
  <si>
    <t>Татра Т4DM</t>
  </si>
  <si>
    <t xml:space="preserve">К-1Т306 </t>
  </si>
  <si>
    <t xml:space="preserve">Татра </t>
  </si>
  <si>
    <t>КТ-4D</t>
  </si>
  <si>
    <t>Т-3</t>
  </si>
  <si>
    <t>КТ-4SU</t>
  </si>
  <si>
    <t>КТМ-5М3</t>
  </si>
  <si>
    <t>КТМ-8</t>
  </si>
  <si>
    <t>PESA71-414K</t>
  </si>
  <si>
    <t>Міраж</t>
  </si>
  <si>
    <t>Ве  4/4,4/6</t>
  </si>
  <si>
    <t>ЛТ-10</t>
  </si>
  <si>
    <t xml:space="preserve">Гота </t>
  </si>
  <si>
    <t>ЛМ-71</t>
  </si>
  <si>
    <t>ЮК-Т6-Б5</t>
  </si>
  <si>
    <t>КТМ</t>
  </si>
  <si>
    <t>Т-3М</t>
  </si>
  <si>
    <t>Т3-КВП-Од</t>
  </si>
  <si>
    <t>КТ-4</t>
  </si>
  <si>
    <t>Т4-SU</t>
  </si>
  <si>
    <t>Т6A5</t>
  </si>
  <si>
    <t>КЗR-N</t>
  </si>
  <si>
    <t>Татра Т4D</t>
  </si>
  <si>
    <t>К-1</t>
  </si>
  <si>
    <t>Т3-UA-3</t>
  </si>
  <si>
    <t>Електрон</t>
  </si>
  <si>
    <t>TR843</t>
  </si>
  <si>
    <t>71-154М-К</t>
  </si>
  <si>
    <t>КП" Житомирське ТТУ"</t>
  </si>
  <si>
    <t>КП "Єнакіївське  ТТУ"</t>
  </si>
  <si>
    <t>Костянтинівка</t>
  </si>
  <si>
    <t xml:space="preserve">КП КМР "Транспорт" м. Кам'янське </t>
  </si>
  <si>
    <t>КП "ТУ" ім. П'ятецького</t>
  </si>
  <si>
    <t>ВАТ Пансіонат "Береговий"</t>
  </si>
  <si>
    <t>Всього пас.тролейб.на 01.01.2021</t>
  </si>
  <si>
    <t>Всього служб. тролейб. на 01.01.2021</t>
  </si>
  <si>
    <t xml:space="preserve">    Прибуло тролейбусів за  2021 рік</t>
  </si>
  <si>
    <r>
      <rPr>
        <b/>
        <sz val="11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 xml:space="preserve">   Вибуло тролейбусів за 2021 рік</t>
    </r>
  </si>
  <si>
    <t>Всього прибуло (+) та вибуло (-) тролейбусів</t>
  </si>
  <si>
    <t xml:space="preserve">                                          Інвентарний парк тролейбусів на 01.01.2022 р.</t>
  </si>
  <si>
    <t>Всього пас.тролейб.на 01.01.2022</t>
  </si>
  <si>
    <t>Всього служб. тролейбусів на 01.01.2022</t>
  </si>
  <si>
    <t>Всього всіх тролейбусів на 01.01.2022</t>
  </si>
  <si>
    <t>Примітка *</t>
  </si>
  <si>
    <t>Богдан Т90117</t>
  </si>
  <si>
    <t>АКСМ-321</t>
  </si>
  <si>
    <t>Богдан Т70117</t>
  </si>
  <si>
    <t>ЕлектронТ19102</t>
  </si>
  <si>
    <t>PTS-12</t>
  </si>
  <si>
    <t>ЕталонТ12110</t>
  </si>
  <si>
    <t>ПМЗ-Т2</t>
  </si>
  <si>
    <t>VOLVO</t>
  </si>
  <si>
    <t>HESSNAW</t>
  </si>
  <si>
    <t>Всього прибуло тролейбусів</t>
  </si>
  <si>
    <t>Skoda 14TR</t>
  </si>
  <si>
    <t>ЗиУ-9</t>
  </si>
  <si>
    <t>МАN</t>
  </si>
  <si>
    <t>JELCZ</t>
  </si>
  <si>
    <t>ПМЗ-Т1</t>
  </si>
  <si>
    <t>К-12</t>
  </si>
  <si>
    <t>ЛАЗ</t>
  </si>
  <si>
    <t xml:space="preserve">Всього вибуло тролейбусів </t>
  </si>
  <si>
    <t>ЗиУ-10</t>
  </si>
  <si>
    <t>ПМЗ-Т2П</t>
  </si>
  <si>
    <t>ЛАЗ-52522</t>
  </si>
  <si>
    <t>TROLZA-5265</t>
  </si>
  <si>
    <t>ЛАЗ Е-301</t>
  </si>
  <si>
    <t>Skoda ТR</t>
  </si>
  <si>
    <t>МАЗ-103Т</t>
  </si>
  <si>
    <t>МАЗЕТОН-103Т</t>
  </si>
  <si>
    <t>Е-186</t>
  </si>
  <si>
    <t>ЛАЗЕ-183</t>
  </si>
  <si>
    <t>ЛуАЗЕ-231</t>
  </si>
  <si>
    <t>Богдан</t>
  </si>
  <si>
    <t>Дніпро Е-187</t>
  </si>
  <si>
    <t>БКМ-321</t>
  </si>
  <si>
    <t>SAM</t>
  </si>
  <si>
    <t>VOLVOB10M</t>
  </si>
  <si>
    <t xml:space="preserve">Дніпро </t>
  </si>
  <si>
    <t xml:space="preserve">Mersedes </t>
  </si>
  <si>
    <t>Graft&amp;Stift</t>
  </si>
  <si>
    <t>АКСМ43303А</t>
  </si>
  <si>
    <t>Ikarus 280.94</t>
  </si>
  <si>
    <t>VAN HOOL</t>
  </si>
  <si>
    <t xml:space="preserve"> </t>
  </si>
  <si>
    <t>КП "Київпастранс" *</t>
  </si>
  <si>
    <t>160*</t>
  </si>
  <si>
    <t>КП "Електротранс" КМР</t>
  </si>
  <si>
    <t xml:space="preserve">ДП АСЗ №1 ВАТ ЛуАЗ </t>
  </si>
  <si>
    <t>Антрацитівське ТУ</t>
  </si>
  <si>
    <t>КП "Лисичанське ТУ"</t>
  </si>
  <si>
    <t>ТОВ "ЕАТ" м. Краматорськ</t>
  </si>
  <si>
    <t>КП "Полтелектроавтотранс"</t>
  </si>
  <si>
    <t>КП "Тролейбусне депо №2"</t>
  </si>
  <si>
    <t>КП "Тролейбусне депо №3"</t>
  </si>
  <si>
    <t>Харцизька ф-я "АПТ"</t>
  </si>
  <si>
    <t xml:space="preserve">КП СМР "СевастопЕАТ" </t>
  </si>
  <si>
    <t>КДВП "Кримтролейбус"</t>
  </si>
  <si>
    <t xml:space="preserve">  * КП "Київпастранс"- 13 од. тролейбусів-музейні експонати;  160 од.- передані на баланс або зберігання в АП №7  (подані на списання)                                                                                                                   </t>
  </si>
  <si>
    <t xml:space="preserve">Всього </t>
  </si>
  <si>
    <t>№  п/п</t>
  </si>
  <si>
    <t>Зношеність рухомого складу трамвайних вагонів складає — 92,2%</t>
  </si>
  <si>
    <t xml:space="preserve"> У звя'зку з проведенням бойових дій та тимчасовою окупацією данні по містах Авдіївка, Горлівка, Донецьк, Єнакієве, Луганськ, Євпаторія наведені станом на 1.04.2014 </t>
  </si>
  <si>
    <t xml:space="preserve">Житомир </t>
  </si>
  <si>
    <t xml:space="preserve">Чернігів </t>
  </si>
  <si>
    <t xml:space="preserve">Рівне </t>
  </si>
  <si>
    <t>Северодонецьк</t>
  </si>
  <si>
    <t>Лисичанськ-2</t>
  </si>
  <si>
    <t>Харків, Салтівське трамв</t>
  </si>
  <si>
    <t>Зношеність рухомого складу тролейбусів складає — 64,5%</t>
  </si>
  <si>
    <t>КП "Київпастранс" — 157 од. передані на баланс або зберігання в АП №7 (подані на списання)</t>
  </si>
  <si>
    <t>У звʼязку з проведенням бойових дій та тимчасовою окупацією дані по містах Алчевськ, Антрацит, Горлівка, Донецьк, Єнакієве, Сорокине (Краснодон), Луганськ, Макіївка, Харцизьк, Керч, Севастополь, АР Крим наведені станом на 1.04.2014 р.</t>
  </si>
  <si>
    <t>Рейтинг серед підприємств</t>
  </si>
  <si>
    <t>Назва підприємств міського електротранспорту України</t>
  </si>
  <si>
    <t>Е   Ф   Е   К   Т   И   В   Н   І   С   Т   Ь:</t>
  </si>
  <si>
    <t>Заробітна плата працівників</t>
  </si>
  <si>
    <t xml:space="preserve">Сума рейтингових показників ефективності роботи підприємств </t>
  </si>
  <si>
    <t>забезпечення транспортної роботи</t>
  </si>
  <si>
    <t>забезпечення пасажироперевезень</t>
  </si>
  <si>
    <t>збору плати за проїзд</t>
  </si>
  <si>
    <t>експлуатаційної роботи</t>
  </si>
  <si>
    <t>використання трудових ресурсів</t>
  </si>
  <si>
    <t>фінансово-економічної діяльності</t>
  </si>
  <si>
    <t>дохід від реалізації квитків на 1 км транспортної роботи (гривень)</t>
  </si>
  <si>
    <t>Рейтинг за показником</t>
  </si>
  <si>
    <t>покриття доходами від реалізації квитків витрат на 1 км пробігу РС з пасажирами (відсоток)</t>
  </si>
  <si>
    <t>кількість працівників на одиницю РС в русі (чол.)</t>
  </si>
  <si>
    <t>рівень рентабельності роботи підприємства   (відсоток)</t>
  </si>
  <si>
    <t>Середньомісячна зарплата одного працівника         (гривень)</t>
  </si>
  <si>
    <t>середньодобовий пробіг одиниці РС (км)</t>
  </si>
  <si>
    <t>середньодобові пасажироперевезення випущеною на лінію одиницею РС (чол.)</t>
  </si>
  <si>
    <t>КП "Електротранс" м. Хмельницький</t>
  </si>
  <si>
    <t>КП "Електротранс" м. Кропивницький</t>
  </si>
  <si>
    <t>КП "Транспорт" м. Кам'янське</t>
  </si>
  <si>
    <t>КП "Електроавтотранс" м. Івано-Франківськ</t>
  </si>
  <si>
    <t>КП "Електроавтотранс" м. Суми</t>
  </si>
  <si>
    <r>
      <rPr>
        <u/>
        <sz val="11"/>
        <color theme="1"/>
        <rFont val="Arial"/>
        <family val="2"/>
      </rPr>
      <t>Примітка</t>
    </r>
    <r>
      <rPr>
        <sz val="11"/>
        <color theme="1"/>
        <rFont val="Arial"/>
        <family val="2"/>
      </rPr>
      <t>: рейтинг складено за показниками, наданими підприємствами міського електротранспорту та носить відомчий характер (не всі міста присутні).</t>
    </r>
  </si>
  <si>
    <t xml:space="preserve">У зв'язку з проведенням бойових дій та тимчасовою окупацією дані по містах Авдіївка, Алчевськ, Антрацит, Горлівка, Донецьк, Єнакієве, Сорокине (Краснодон), Луганськ, Макіївка, Харцизьк, Євпаторія, Керч, Севастополь, АР Крим дані не відображені                                                                                                                        
                                                                                                                        </t>
  </si>
  <si>
    <t>Назва</t>
  </si>
  <si>
    <t>Продукція</t>
  </si>
  <si>
    <t>Модельний ряд</t>
  </si>
  <si>
    <t>Сайт</t>
  </si>
  <si>
    <t>Адреса</t>
  </si>
  <si>
    <t>ТОВ "Базтехсервіс" (БАЗ), ПрАТ "Чернігівський автозавод" (ЧАЗ) (ТМ "Еталон")</t>
  </si>
  <si>
    <t>Автобуси, тролейбуси, трамваї (на старі колісні пари)</t>
  </si>
  <si>
    <r>
      <rPr>
        <sz val="11"/>
        <color theme="1"/>
        <rFont val="Arial"/>
        <family val="2"/>
      </rPr>
      <t xml:space="preserve">Тролейбус Еталон Т12110
</t>
    </r>
    <r>
      <rPr>
        <sz val="11"/>
        <color rgb="FF000000"/>
        <rFont val="Arial"/>
        <family val="2"/>
      </rPr>
      <t>Тролейбус Еталон Т12220</t>
    </r>
    <r>
      <rPr>
        <sz val="11"/>
        <color theme="1"/>
        <rFont val="Arial"/>
        <family val="2"/>
      </rPr>
      <t xml:space="preserve">
Автобус Еталон А08129 CNG
Автобус Еталон А08128
</t>
    </r>
    <r>
      <rPr>
        <sz val="11"/>
        <color rgb="FF000000"/>
        <rFont val="Arial"/>
        <family val="2"/>
      </rPr>
      <t>Автобус Еталон А12210</t>
    </r>
    <r>
      <rPr>
        <sz val="11"/>
        <color theme="1"/>
        <rFont val="Arial"/>
        <family val="2"/>
      </rPr>
      <t xml:space="preserve">
</t>
    </r>
    <r>
      <rPr>
        <sz val="11"/>
        <color rgb="FF000000"/>
        <rFont val="Arial"/>
        <family val="2"/>
      </rPr>
      <t>Трамвай Еталон TR3100</t>
    </r>
  </si>
  <si>
    <r>
      <rPr>
        <u/>
        <sz val="11"/>
        <color rgb="FF1155CC"/>
        <rFont val="Arial"/>
        <family val="2"/>
      </rPr>
      <t>http://chaz-avto.com.ua/</t>
    </r>
    <r>
      <rPr>
        <sz val="11"/>
        <rFont val="Arial"/>
        <family val="2"/>
      </rPr>
      <t xml:space="preserve"> (не працює)
</t>
    </r>
    <r>
      <rPr>
        <u/>
        <sz val="11"/>
        <color rgb="FF1155CC"/>
        <rFont val="Arial"/>
        <family val="2"/>
      </rPr>
      <t>http://baz.ua/uk/verkhnee-menyu-produkciya-avtobusy/</t>
    </r>
    <r>
      <rPr>
        <sz val="11"/>
        <rFont val="Arial"/>
        <family val="2"/>
      </rPr>
      <t xml:space="preserve">
</t>
    </r>
    <r>
      <rPr>
        <u/>
        <sz val="11"/>
        <color rgb="FF1155CC"/>
        <rFont val="Arial"/>
        <family val="2"/>
      </rPr>
      <t>Вікіпедія</t>
    </r>
  </si>
  <si>
    <t>с. Проліски, вул. Броварська, 4 (Київська обл., Бориспільський р-н),
м. Чернігів, проспект Миру, 312</t>
  </si>
  <si>
    <t>ТзОВ "Завод "Електронмаш" / ТОВ "СП "Електронтранс" (ТМ "Електрон")</t>
  </si>
  <si>
    <t>Автобуси, тролейбуси, електробуси, трамваї</t>
  </si>
  <si>
    <t>Трамвай Електрон T3L44
Трамвай Електрон T5L64
Трамвай Електрон T5B64 
Тролейбус Електрон Т19102
Електробус Електрон Е19101
Автобус Електрон А18501</t>
  </si>
  <si>
    <r>
      <rPr>
        <u/>
        <sz val="11"/>
        <color rgb="FF1155CC"/>
        <rFont val="Arial"/>
        <family val="2"/>
      </rPr>
      <t>http://eltrans.electron.ua/</t>
    </r>
    <r>
      <rPr>
        <sz val="11"/>
        <rFont val="Arial"/>
        <family val="2"/>
      </rPr>
      <t xml:space="preserve"> (не працює)
</t>
    </r>
    <r>
      <rPr>
        <u/>
        <sz val="11"/>
        <color rgb="FF1155CC"/>
        <rFont val="Arial"/>
        <family val="2"/>
      </rPr>
      <t>Вікіпедія</t>
    </r>
  </si>
  <si>
    <t>м. Львів, вул. Шевченка, 311</t>
  </si>
  <si>
    <t>ТОВ "Татра-Юг" / ДП “ВО ПМЗ ім. Макарова”</t>
  </si>
  <si>
    <t>Трамваї</t>
  </si>
  <si>
    <t>Трамвай К1Т
Трамвай К1М6
Трамвай К1Е6</t>
  </si>
  <si>
    <t>https://tatra-yug.com.ua/kontakti/</t>
  </si>
  <si>
    <t>м. Одеса, вул. Водопровідна, 9</t>
  </si>
  <si>
    <t>ТОВ "Політехносервіс" (ТМ "PTS")</t>
  </si>
  <si>
    <t>Тролейбуси, модернізація трамваїв</t>
  </si>
  <si>
    <t>ptsukraine.com</t>
  </si>
  <si>
    <t>м. Бровари,
вул. Москаленка Сергія, 16-Г/19</t>
  </si>
  <si>
    <t>ДП "ВО ПМЗ ім. Макарова"</t>
  </si>
  <si>
    <t>Тролейбуси, модернізація рухомого складу ЕТ</t>
  </si>
  <si>
    <t>Тролейбус Дніпро Т-203</t>
  </si>
  <si>
    <t>https://yuzhmash.com/ua/kontakti/</t>
  </si>
  <si>
    <t>м. Дніпро, вул. Криворізька, 1</t>
  </si>
  <si>
    <t>ТОВ "Торговий дім "Літан" (ДП “ВО ПМЗ ім. Макарова”)</t>
  </si>
  <si>
    <t>Тролейбуси, автобуси, вживаний рухомий склад ЕТ</t>
  </si>
  <si>
    <r>
      <rPr>
        <sz val="11"/>
        <color rgb="FF000000"/>
        <rFont val="Arial"/>
        <family val="2"/>
      </rPr>
      <t>Тролейбус Дніпро Т-203</t>
    </r>
    <r>
      <rPr>
        <u/>
        <sz val="11"/>
        <color rgb="FF1155CC"/>
        <rFont val="Arial"/>
        <family val="2"/>
      </rPr>
      <t xml:space="preserve">
</t>
    </r>
    <r>
      <rPr>
        <sz val="11"/>
        <color rgb="FF000000"/>
        <rFont val="Arial"/>
        <family val="2"/>
      </rPr>
      <t>Автобус ISUZU CITIPORT</t>
    </r>
    <r>
      <rPr>
        <u/>
        <sz val="11"/>
        <color rgb="FF1155CC"/>
        <rFont val="Arial"/>
        <family val="2"/>
      </rPr>
      <t xml:space="preserve">
</t>
    </r>
    <r>
      <rPr>
        <sz val="11"/>
        <color theme="1"/>
        <rFont val="Arial"/>
        <family val="2"/>
      </rPr>
      <t>вживаний РС ЕТ</t>
    </r>
  </si>
  <si>
    <t>tdlitan.com</t>
  </si>
  <si>
    <t>ТОВ "Бас Мотор"</t>
  </si>
  <si>
    <t>Тролейбуси, автобуси, електробуси</t>
  </si>
  <si>
    <t>Тролейбус Т70117
Тролейбус Т90117
Автобус А70132
Автобус А22112
Електробус GRANTON GTZ6129BEVR</t>
  </si>
  <si>
    <t>https://bus-motor.com/kontakti/
Вікіпедія</t>
  </si>
  <si>
    <t>м. Київ, вул. Новокостянтинівська 1А
м. Луцьк, вул. Рівненська, 42</t>
  </si>
  <si>
    <t>АТ "Черкаський автобус (ТМ "Атаман")</t>
  </si>
  <si>
    <t>Автобуси</t>
  </si>
  <si>
    <t>Автобус Ataman A092</t>
  </si>
  <si>
    <t>http://bus.ck.ua/avtobus.html</t>
  </si>
  <si>
    <t>м. Черкаси, вул. Різдв'яна, 292</t>
  </si>
  <si>
    <t>ПАТ "Запорізький Автомобілебудівний Завод" (ТМ "ЗАЗ")</t>
  </si>
  <si>
    <t>Автобус ЗАЗ А10С3A
Автобус ЗАЗ А08</t>
  </si>
  <si>
    <r>
      <rPr>
        <u/>
        <sz val="11"/>
        <color rgb="FF1155CC"/>
        <rFont val="Arial"/>
        <family val="2"/>
      </rPr>
      <t>http://www.zaz.ua/ukr/index.html</t>
    </r>
    <r>
      <rPr>
        <sz val="11"/>
        <rFont val="Arial"/>
        <family val="2"/>
      </rPr>
      <t xml:space="preserve"> 
</t>
    </r>
    <r>
      <rPr>
        <u/>
        <sz val="11"/>
        <color rgb="FF1155CC"/>
        <rFont val="Arial"/>
        <family val="2"/>
      </rPr>
      <t>https://umgukravto.com.ua/buses/</t>
    </r>
    <r>
      <rPr>
        <sz val="11"/>
        <rFont val="Arial"/>
        <family val="2"/>
      </rPr>
      <t xml:space="preserve"> </t>
    </r>
  </si>
  <si>
    <t>м. Запоріжжя, пр. Соборний, 8</t>
  </si>
  <si>
    <t>MAN (Traton SE / VW)</t>
  </si>
  <si>
    <t>Автобуси, електробуси</t>
  </si>
  <si>
    <t>https://www.man.eu/de/en/homepage.html</t>
  </si>
  <si>
    <t>Німеччина, м. Мюнхен / Польща, м. Стараховиці / Туреччина, м Анкара</t>
  </si>
  <si>
    <t>Mercedes-Benz (EvoBus GmbH)</t>
  </si>
  <si>
    <t>https://www.mercedes-benz-bus.com/en_DE/home.html</t>
  </si>
  <si>
    <t>Німеччина, м. Мангайм / Франція, м. Ліньї-ан-Барруа</t>
  </si>
  <si>
    <t>Setra (EvoBus GmbH)</t>
  </si>
  <si>
    <t>https://www.setra-bus.com/en_DE/home.html</t>
  </si>
  <si>
    <t xml:space="preserve">Німеччина, м. Мангайм, м. Ульм, </t>
  </si>
  <si>
    <t>Siemens</t>
  </si>
  <si>
    <t>Трамваї, поїзди</t>
  </si>
  <si>
    <t>https://www.mobility.siemens.com/global/en/portfolio/rail/rolling-stock.html</t>
  </si>
  <si>
    <t xml:space="preserve">Німеччина, м. Мюнхен, </t>
  </si>
  <si>
    <t>HeiterBlick</t>
  </si>
  <si>
    <t>https://www.heiterblick.de/en/vehicles/</t>
  </si>
  <si>
    <t>Німеччина, м. Лейпциг</t>
  </si>
  <si>
    <t>Solaris Bus &amp; Coach (CAF)</t>
  </si>
  <si>
    <t>Тролейбуси, автобуси, електробуси, кузови</t>
  </si>
  <si>
    <t>https://www.solarisbus.com/</t>
  </si>
  <si>
    <t>Польща, м. Болехово,</t>
  </si>
  <si>
    <t>Solaris Tram (Stadler)</t>
  </si>
  <si>
    <t>Польща, м. Сьрода-Великопольська</t>
  </si>
  <si>
    <t>PESA</t>
  </si>
  <si>
    <t>https://pesa.pl/kategoria/tramwaje/</t>
  </si>
  <si>
    <t>Польща, м. Бидгощ</t>
  </si>
  <si>
    <t>Newag</t>
  </si>
  <si>
    <t>https://www.newag.pl/nasza-oferta/tramwaje/</t>
  </si>
  <si>
    <t>Польща, м. Новий Сонч</t>
  </si>
  <si>
    <t>Modertrans</t>
  </si>
  <si>
    <t>https://www.modertrans.pl/products/oferta/</t>
  </si>
  <si>
    <t>Польща, м. Познань</t>
  </si>
  <si>
    <t>Nesobus</t>
  </si>
  <si>
    <t>Електробуси</t>
  </si>
  <si>
    <t>https://www.nesobus.pl/#/informacje-techniczne</t>
  </si>
  <si>
    <t>Польща, м. Сьвіднік</t>
  </si>
  <si>
    <t>Autosan</t>
  </si>
  <si>
    <t>https://autosan.pl/autobusy/</t>
  </si>
  <si>
    <t>Польща, м. Сянок</t>
  </si>
  <si>
    <t>Solbus</t>
  </si>
  <si>
    <t>https://solbus.com.pl/pl/produkty/1/miejskie</t>
  </si>
  <si>
    <t>Польща, м. Солець-Куявський</t>
  </si>
  <si>
    <t>AMZ-Kutno</t>
  </si>
  <si>
    <t>http://amz.pl/</t>
  </si>
  <si>
    <t>Польща, м. Кутно</t>
  </si>
  <si>
    <t>Ursus Bus</t>
  </si>
  <si>
    <t>https://ursusbus.com/</t>
  </si>
  <si>
    <t>Польща, м. Люблін</t>
  </si>
  <si>
    <t>Arthur Bus</t>
  </si>
  <si>
    <t>https://www.arthurbus.com/</t>
  </si>
  <si>
    <t>Ebusco</t>
  </si>
  <si>
    <t>https://www.ebusco.com/electric-buses/</t>
  </si>
  <si>
    <t xml:space="preserve">Нідерланди, Амстердам / Бельгія, Дерн, </t>
  </si>
  <si>
    <t>VDL Bus and coach</t>
  </si>
  <si>
    <t>https://www.vdlbuscoach.com/en/public-transport</t>
  </si>
  <si>
    <t>Нідерланди, Валкенсвард / Бельгія, Рьозелар</t>
  </si>
  <si>
    <t>Нідерланди / Бельгія</t>
  </si>
  <si>
    <t>Van Hool</t>
  </si>
  <si>
    <t>Тролейбуси, електробуси</t>
  </si>
  <si>
    <t>https://www.vanhool.com/en/vehicles/public-transport</t>
  </si>
  <si>
    <t xml:space="preserve">Бельгія, Конінгсхойкт, </t>
  </si>
  <si>
    <t>Scania (Traton SE / VW)</t>
  </si>
  <si>
    <t>https://www.scania.com/ua/uk/home/products/buses-and-coaches/urban-transport-operations.html</t>
  </si>
  <si>
    <t>Швеція, Седертельє / ЄС</t>
  </si>
  <si>
    <t>Volvo Buses</t>
  </si>
  <si>
    <t>https://www.volvobuses.com/en/city-and-intercity/buses.html</t>
  </si>
  <si>
    <t>Швеція / Польща, м. Вроцлав (закривається у 2024)</t>
  </si>
  <si>
    <t>Alstom</t>
  </si>
  <si>
    <t>https://www.alstom.com/solutions/rolling-stock</t>
  </si>
  <si>
    <t>Франція, Сент-Уан-сюр-Сен / ЄС</t>
  </si>
  <si>
    <t>Heuliez Bus (Iveco)</t>
  </si>
  <si>
    <t>https://www.heuliezbus.com/fr/produits</t>
  </si>
  <si>
    <t>Франція, м. Молеон</t>
  </si>
  <si>
    <t>Stadler</t>
  </si>
  <si>
    <t>https://www.stadlerrail.com/en/products/</t>
  </si>
  <si>
    <t>Швейцарія, Бусснанг / ЄС</t>
  </si>
  <si>
    <t>HESS</t>
  </si>
  <si>
    <t>Автобуси, тролейбуси, електробуси</t>
  </si>
  <si>
    <t>https://www.hess-ag.ch/services/buses/lightram.html?L=2</t>
  </si>
  <si>
    <t xml:space="preserve">Швейцарія, м. Беллах, </t>
  </si>
  <si>
    <t>Škoda</t>
  </si>
  <si>
    <t>Трамваї, тролейбуси, автобуси, електробуси, поїзди</t>
  </si>
  <si>
    <t>https://www.skodagroup.com/products/city-transport</t>
  </si>
  <si>
    <t>Чехія, м. Пльзень</t>
  </si>
  <si>
    <t>SOR</t>
  </si>
  <si>
    <t>Автобуси, тролейбуси, електробуси, кузови</t>
  </si>
  <si>
    <t>https://www.sor.cz/en/bus/</t>
  </si>
  <si>
    <t>Чехія, Лібхави</t>
  </si>
  <si>
    <t>Pragoimex (Aliance TW Team)</t>
  </si>
  <si>
    <t>http://www.pragoimex.cz/en/category/products-28</t>
  </si>
  <si>
    <t xml:space="preserve">Чехія, м. Прага, </t>
  </si>
  <si>
    <t>CAF</t>
  </si>
  <si>
    <t>https://www.caf.net/en/soluciones/proyectos/index.php</t>
  </si>
  <si>
    <t xml:space="preserve">Іспанія, м. Беасайн, </t>
  </si>
  <si>
    <t>Irizar</t>
  </si>
  <si>
    <t>Автобуси, електробуси, тролейбуси</t>
  </si>
  <si>
    <t>https://irizar-emobility.com/en/vehicles/irizar-ie-bus</t>
  </si>
  <si>
    <t xml:space="preserve">Іспанія, м. Ормайстеґі, м. Олаберрія, </t>
  </si>
  <si>
    <t>Castrosua</t>
  </si>
  <si>
    <t>кузови</t>
  </si>
  <si>
    <t>Іспанія, Сантьяго-де-Компостела,</t>
  </si>
  <si>
    <t>Caetano Bus</t>
  </si>
  <si>
    <t>https://caetanobus.pt/en/buses/#electric</t>
  </si>
  <si>
    <t>Португалія, м. Арада</t>
  </si>
  <si>
    <t>Iveco Bus</t>
  </si>
  <si>
    <t>https://www.iveco.com/ivecobus/en-us/Pages/Home-Page.aspx</t>
  </si>
  <si>
    <t>Італія, Турин / ЄС</t>
  </si>
  <si>
    <t>BredaMenarinibus (Industria Italiana Autobus / King Long Italia)</t>
  </si>
  <si>
    <t>https://www.industriaitalianaautobus.com/en/</t>
  </si>
  <si>
    <t>Італія, м. Больнья, м. Флумері</t>
  </si>
  <si>
    <t>Hitachi Rail Italy</t>
  </si>
  <si>
    <t>https://www.hitachirail.com/products-and-solutions/rolling-stock/</t>
  </si>
  <si>
    <t>Італія, м. Пістоя, м. Неаполь</t>
  </si>
  <si>
    <t>Ikarus (Electrobus Europe Zrt / CRRC)</t>
  </si>
  <si>
    <t>https://ikarus.hu/en/ikarus-120e/#</t>
  </si>
  <si>
    <t>Угорщина, м. Секешфегервар</t>
  </si>
  <si>
    <t>Credobus</t>
  </si>
  <si>
    <t>https://credobus.hu/en/modellvalasztek/</t>
  </si>
  <si>
    <t>Угорщина, м. Дьєр, м. Мошонмадяровар</t>
  </si>
  <si>
    <t>BYD</t>
  </si>
  <si>
    <t>https://bydeurope.com/pdp-bus-coach</t>
  </si>
  <si>
    <t>Угорщина, м. Комаром</t>
  </si>
  <si>
    <t>ITK (INTER TAN-KER)</t>
  </si>
  <si>
    <t>https://itebusandtruck.hu/jarmuveink/</t>
  </si>
  <si>
    <t>Угорщина, м. Дебрецен</t>
  </si>
  <si>
    <t>Astra Vagoane Călători</t>
  </si>
  <si>
    <t>Трамваї, тролейбуси, поїзди</t>
  </si>
  <si>
    <t>https://avcactive.com/en/trams/</t>
  </si>
  <si>
    <t>Румунія, м. Арад</t>
  </si>
  <si>
    <t>Astra Bus</t>
  </si>
  <si>
    <t>Тролейбуси, автобуси</t>
  </si>
  <si>
    <t>https://astrabus.ro/produse/</t>
  </si>
  <si>
    <r>
      <rPr>
        <sz val="10"/>
        <rFont val="Arial"/>
        <family val="2"/>
      </rPr>
      <t xml:space="preserve">Джерело: Корпорація УкрЕлектроТранс, </t>
    </r>
    <r>
      <rPr>
        <u/>
        <sz val="10"/>
        <color rgb="FF1155CC"/>
        <rFont val="Arial"/>
        <family val="2"/>
      </rPr>
      <t>http://korpmet.org.ua/?page_id=776</t>
    </r>
    <r>
      <rPr>
        <sz val="10"/>
        <rFont val="Arial"/>
        <family val="2"/>
      </rPr>
      <t xml:space="preserve"> </t>
    </r>
  </si>
  <si>
    <t>https://www.google.com/maps/d/edit?mid=1s7Oh2rccxXs5ChPvDxbZ_QKzMeNKP5w&amp;usp=sharing</t>
  </si>
  <si>
    <t>Sorokyne (Krasnodon)</t>
  </si>
  <si>
    <t>Зміст</t>
  </si>
  <si>
    <t>У переліку немає Вуглегірська (мережа закрита у 2014), Антрацита (2018), Луганська (2022), Алчевська (2022)</t>
  </si>
  <si>
    <t>№ аркуша</t>
  </si>
  <si>
    <t>Назва аркуша</t>
  </si>
  <si>
    <t>Про цю базу даних</t>
  </si>
  <si>
    <t>Перелік скорочень:</t>
  </si>
  <si>
    <t>БД</t>
  </si>
  <si>
    <t>база даних</t>
  </si>
  <si>
    <t>ГТ</t>
  </si>
  <si>
    <t>громадський транспорт</t>
  </si>
  <si>
    <t>РС</t>
  </si>
  <si>
    <t>рухомий склад</t>
  </si>
  <si>
    <t>ЕТ</t>
  </si>
  <si>
    <t>електричний транспорт</t>
  </si>
  <si>
    <t>КП</t>
  </si>
  <si>
    <t>комунальне підприємство</t>
  </si>
  <si>
    <t>KPI</t>
  </si>
  <si>
    <t>ключові показники ефективності</t>
  </si>
  <si>
    <t>ТТУ</t>
  </si>
  <si>
    <t>трамвайно-тролейбусне управління</t>
  </si>
  <si>
    <t>ВАТ</t>
  </si>
  <si>
    <t>відкрите акціонерне товариство</t>
  </si>
  <si>
    <t>Підготовлена ГО "ВІЖН ЗЕРО" в рамках проєкту з European Climate Foundation.</t>
  </si>
  <si>
    <t xml:space="preserve">Це статистична база даних з інформацією про системи громадського електротранспорту міст України та Європи (версія 01.2023). </t>
  </si>
  <si>
    <r>
      <rPr>
        <sz val="10"/>
        <rFont val="Arial"/>
        <family val="2"/>
        <scheme val="minor"/>
      </rPr>
      <t xml:space="preserve">Джерело: Корпорація УкрЕлектроТранс, </t>
    </r>
    <r>
      <rPr>
        <u/>
        <sz val="10"/>
        <color rgb="FF1155CC"/>
        <rFont val="Arial"/>
        <family val="2"/>
        <scheme val="minor"/>
      </rPr>
      <t>http://korpmet.org.ua/?page_id=776</t>
    </r>
    <r>
      <rPr>
        <sz val="10"/>
        <rFont val="Arial"/>
        <family val="2"/>
        <scheme val="minor"/>
      </rPr>
      <t xml:space="preserve"> </t>
    </r>
  </si>
  <si>
    <t>1. Кількість міст з трамвайними системами у країнах Європи (станом на 01.01.2023)</t>
  </si>
  <si>
    <t>2. Характеристика трамвайних систем країни Європи (станом на 01.01.2023)</t>
  </si>
  <si>
    <t>3. Кількість міст з тролейбусними системами у країнах Європи (станом на 01.01.2023)</t>
  </si>
  <si>
    <t>4. Характеристика тролейбусних систем країни Європи (станом на 01.01.2023)</t>
  </si>
  <si>
    <t>5. Перелік міст України з чинними системами електричного та іншого громадського транспорту (станом на 01.01.2023)</t>
  </si>
  <si>
    <t>7. Перелік та характеристика трамвайних систем України за містами (станом на 01.01.2021)</t>
  </si>
  <si>
    <t>8. Перелік та характеристика тролейбусних систем України за містам (станом на 01.01.2021)</t>
  </si>
  <si>
    <t>10. Інвентарний парк трамвайних вагонів у містах України на 01.01.2022 р. з аналізом його змін у 2021 році</t>
  </si>
  <si>
    <t>11. Інвентарний парк тролейбусів у містах України на 01.01.2022 р. з аналізом його змін у 2021 році</t>
  </si>
  <si>
    <t>12. Вік трамвайних вагонів у містах України станом на 01.01.2021</t>
  </si>
  <si>
    <t>13. Вік тролейбусів у містах України станом на 01.01.2021</t>
  </si>
  <si>
    <t>14. Рейтингові показники ефективності фінансово-експлуатаційної діяльності підприємство міського електротранспорту України у 2019 році</t>
  </si>
  <si>
    <t>15. Виробники рухомого складу громадського транспорту</t>
  </si>
  <si>
    <t>9. Інфраструктура комунальних підприємств електричного транспорту (станом на 01.01.2021)</t>
  </si>
  <si>
    <t>Про цю базу даних, перелік скорочень</t>
  </si>
  <si>
    <t>Населення 
(2020)</t>
  </si>
  <si>
    <t>Кількість вагонів за роком випуску</t>
  </si>
  <si>
    <t>Кількість тролейбусів за роком випуску</t>
  </si>
  <si>
    <t>Горбаренко Іван Львович</t>
  </si>
  <si>
    <t>КП "Транспорт"</t>
  </si>
  <si>
    <t xml:space="preserve">transportkpkmr@gmail.com </t>
  </si>
  <si>
    <t>начальник управління</t>
  </si>
  <si>
    <t>КП "Чернігівське тролейбусне управління"</t>
  </si>
  <si>
    <t>КП "Чернівецьке тролейбусне управління"</t>
  </si>
  <si>
    <t>КП "Конотопське транспортне управління"</t>
  </si>
  <si>
    <t>Яблонська Наталія Андріївна</t>
  </si>
  <si>
    <t>Марченко Борис Андрійович</t>
  </si>
  <si>
    <t>kp.chets@gmail.com</t>
  </si>
  <si>
    <t>Бобух Сергій Олександрович</t>
  </si>
  <si>
    <t>Швець Андрій Олександрович</t>
  </si>
  <si>
    <t>Громикін Віктор Дмитрович</t>
  </si>
  <si>
    <t>КП "Словʼянське тролейбусне управління"</t>
  </si>
  <si>
    <t>Шаповалов Ігор Вікторович</t>
  </si>
  <si>
    <t>Швачка Олексій Васильович</t>
  </si>
  <si>
    <t>КП "Сєверодонецьке тролейбусне управління"</t>
  </si>
  <si>
    <t>kpreat2015@gmail.com</t>
  </si>
  <si>
    <t>Ткачук Валентин Миколайович</t>
  </si>
  <si>
    <t>Зайцев Євгеній Геннадійович</t>
  </si>
  <si>
    <t>kppeat@gmail.com</t>
  </si>
  <si>
    <t>Мандрус Інеса Сергіївна</t>
  </si>
  <si>
    <t>mkelektrotrans@gmail.com</t>
  </si>
  <si>
    <t>Сметана Юрій Олександрович</t>
  </si>
  <si>
    <t>КП "Маріупольське трамвайно-тролейбусне управління"</t>
  </si>
  <si>
    <t>в.о. директора</t>
  </si>
  <si>
    <t>secretary.let@gmail.com</t>
  </si>
  <si>
    <t>Миронюк Анатолій Матвійович</t>
  </si>
  <si>
    <t>в.о. генерального директора</t>
  </si>
  <si>
    <t>Шкуруп Олександр Пилипович</t>
  </si>
  <si>
    <t>elektrotrans@krmr.gov.ua</t>
  </si>
  <si>
    <t>КП "Міський тролейбус" Кривий Ріг</t>
  </si>
  <si>
    <t>Приходько Олександр Якович</t>
  </si>
  <si>
    <t>Божко Руслан Валерійович</t>
  </si>
  <si>
    <t>КП "Кременчуцьке тролейбусне управління" ім. Л.Я. Левітана</t>
  </si>
  <si>
    <t>КП "Краматорське трамвайно-тролейбусне управління"</t>
  </si>
  <si>
    <t>Генеральний директор</t>
  </si>
  <si>
    <t>КП "Електроавтотранс" ІФМР</t>
  </si>
  <si>
    <t>Голутяк Віталій Юрійович</t>
  </si>
  <si>
    <t>ЗКПМЕ "Запоріжелектротранс"</t>
  </si>
  <si>
    <t>Корницький Руслан Миколайович</t>
  </si>
  <si>
    <t>zet.zp.ua@gmail.com</t>
  </si>
  <si>
    <t>КП "Житомирське трамвайно-тролейбусне управління"</t>
  </si>
  <si>
    <t>Лазарєв Сергій Юрійович</t>
  </si>
  <si>
    <t>Бардар Олег Васильович</t>
  </si>
  <si>
    <t>КП "Дніпровський електротранспорт"</t>
  </si>
  <si>
    <t>Кобець Володимир Вікторович</t>
  </si>
  <si>
    <t>det.dp1897@gmail.com</t>
  </si>
  <si>
    <t>Нечаєв Олександр Валентинович</t>
  </si>
  <si>
    <t>Дерюга Анатолій Іванович</t>
  </si>
  <si>
    <t>КП БЦМР "Тролейбусне управління"</t>
  </si>
  <si>
    <t>КП "Дніпровський електротранспорт" ДМР</t>
  </si>
  <si>
    <t>КП ЛМР "Електроавтотранс" м. Лисичанськ</t>
  </si>
  <si>
    <t>КП "Дружківка автоелектротранс" ДМР</t>
  </si>
  <si>
    <t>КП "Електроавтортранс" м. Івано-Франківськ</t>
  </si>
  <si>
    <t>КП БЦМР "ТрУ"</t>
  </si>
  <si>
    <t>КП "Чернігівське ТрУ" ЧМР</t>
  </si>
  <si>
    <t>КП "Міськелектротранссервіс" Харків</t>
  </si>
  <si>
    <t>КП "Швидкісний трамвай" депо №1</t>
  </si>
  <si>
    <t>КП "Швидкісний трамвай" депо №2</t>
  </si>
  <si>
    <t>ККП ДМР "Донелектротранс"</t>
  </si>
  <si>
    <t>КП "Електроавтотранс" Івано-Франківськ</t>
  </si>
  <si>
    <t>КП "Електротранс" Хмельницький</t>
  </si>
  <si>
    <t>КП "Електротранс" Кропивницький</t>
  </si>
  <si>
    <t xml:space="preserve">КП Єнакієвської МР "ТТУ" </t>
  </si>
  <si>
    <t>КП ЛМР "Електроавтотранс"</t>
  </si>
  <si>
    <t>КП "Сєвєродонецьке ТрУ"</t>
  </si>
  <si>
    <t>КП "Слов'янське ТрУ"</t>
  </si>
  <si>
    <t>КП "Луганськелектротранс"</t>
  </si>
  <si>
    <t>Кривий Ріг (ШТ, депо №1)</t>
  </si>
  <si>
    <t>Кривий Ріг (ШТ, депо №2)</t>
  </si>
  <si>
    <t>КП "Дружківка автоелектротранс"</t>
  </si>
  <si>
    <t>КП "Кременчуцьке ТрУ" ім. Л.Я. Левітана</t>
  </si>
  <si>
    <t>КП "Швидкісний трамвай" депо №1 м. Кривий Ріг</t>
  </si>
  <si>
    <t>КП "Швидкісний трамвай" депо №2 м. Кривий Ріг</t>
  </si>
  <si>
    <t>6. Контактні дані транспортних комунальних підприємств електротранспорту (станом на 01.01.2023)</t>
  </si>
  <si>
    <t>8. Перелік та характеристика тролейбусних систем України за містам (станом на 01.01.2022)</t>
  </si>
  <si>
    <t>У переліку немає Луганська (мережа закрита у 2014 - трамвайна, 2022 - тролейбусна), с. Молочне (2014), Вуглегірська (2014), Костянтинівки (2016), Авдіївки (2017), Краматорська (2017 - трамвай), Антрацита (2018), Алчевська (2022)</t>
  </si>
  <si>
    <t>7. Перелік та характеристика трамвайних систем України за містами (станом на 01.01.2022)</t>
  </si>
  <si>
    <t>ТрУ</t>
  </si>
  <si>
    <t>тролейбусне управління</t>
  </si>
  <si>
    <t>Молочне -пансіонат</t>
  </si>
  <si>
    <t>У зв'язку з проведенням бойових дій та тимчасовою окупацією данні по містах Горлівка, Донецьк, Сорокине (Краснодон), Макіївка, Харцизьк, Керч, Ялта, Алушта, Севастополь, АР Крим наведені станом на 1.04.2014 р.</t>
  </si>
  <si>
    <t>У зв'язку з проведенням бойових дій та тимчасовою окупацією дані по містах Горлівка, Донецьк, Єнакієве, Сорокине (Краснодон), Макіївка, Харцизьк, Євпаторія, Керч, Ялта, Алушта, Севастополь, Сімферополь, АР Крим наведені станом на 1.04.2014</t>
  </si>
  <si>
    <t>У зв'язку з проведенням бойових дій та тимчасовою окупацією дані по містах Авдіївка, Антрацит, Горлівка, Донецьк, Єнакієве, Сорокине (Краснодон), Макіївка, Харцизьк, Євпаторія, Керч, Севастополь, АР Крим відсутні</t>
  </si>
  <si>
    <t>Ковалів Володимир Володимирович</t>
  </si>
  <si>
    <t>Лисак Петро Олексійович</t>
  </si>
  <si>
    <t>Ємець Руслан Радмірович</t>
  </si>
  <si>
    <t>У зв'язку з проведенням бойових дій та тимчасовою окупацією данні по містах Горлівка, Донецьк, Сорокине (Краснодон), Макіївка, Харцизьк, Керч, Севастополь, АР Крим наведені станом на 1.04.2014 р.</t>
  </si>
  <si>
    <t xml:space="preserve">У звя'зку з проведенням бойових дій та тимчасовою окупацією данні по містах Авдіївка, Горлівка, Донецьк, Єнакієве, Луганськ, Євпаторія, Молочне наведені станом на 1.04.2014 </t>
  </si>
  <si>
    <t xml:space="preserve">  У зв'язку з проведенням бойових дій та тимчасовою окупацією данні по містах Алчевськ, Антрацит, Горлівка, Донецьк, Сорокине (Краснодон), Луганськ, Макіївка, Харцизьк, Керч, Севастополь, АР Крим наведені станом на 1.04.2014 р.</t>
  </si>
  <si>
    <t xml:space="preserve">https://artemrada.gov.ua/6864 </t>
  </si>
  <si>
    <t xml:space="preserve">https://www.vmr.gov.ua/vinnytska-transportna-kompaniia </t>
  </si>
  <si>
    <t xml:space="preserve">http://www.det.dp.ua/ </t>
  </si>
  <si>
    <t xml:space="preserve">https://ttu.zt.ua/ </t>
  </si>
  <si>
    <t xml:space="preserve">https://zet.zp.ua/ </t>
  </si>
  <si>
    <t xml:space="preserve">https://kpt.kyiv.ua/ </t>
  </si>
  <si>
    <t xml:space="preserve">https://krm.gov.ua/rada/kp-kttu/ </t>
  </si>
  <si>
    <t xml:space="preserve">https://kremen.gov.ua/index.php?view=single-kp&amp;dep-id=20 </t>
  </si>
  <si>
    <t xml:space="preserve">https://www.facebook.com/TrolleybusKR/ </t>
  </si>
  <si>
    <t xml:space="preserve">https://www.kpelektrotrans.kr.ua/kontakti/ </t>
  </si>
  <si>
    <t xml:space="preserve">https://www.lutskrada.gov.ua/pages/kp-lutske-pidpryiemstvo-elektrotransportu </t>
  </si>
  <si>
    <t xml:space="preserve">https://www.let.org.ua/ </t>
  </si>
  <si>
    <t xml:space="preserve">https://oget.od.ua/contacts/ </t>
  </si>
  <si>
    <t xml:space="preserve">https://sd.ua/stu </t>
  </si>
  <si>
    <t xml:space="preserve">https://troleybusrivne.pp.ua/ </t>
  </si>
  <si>
    <t xml:space="preserve">http://troleybus.sumy.ua/ </t>
  </si>
  <si>
    <t xml:space="preserve">http://elektrotrans.te.ua/ </t>
  </si>
  <si>
    <t xml:space="preserve">https://www.facebook.com/khersonelectrotrans/ </t>
  </si>
  <si>
    <t xml:space="preserve">https://www.eltrans.km.ua/ </t>
  </si>
  <si>
    <t xml:space="preserve">https://chets.chmr.gov.ua/ </t>
  </si>
  <si>
    <t xml:space="preserve">http://www.trolleybus.cv.ua </t>
  </si>
  <si>
    <t xml:space="preserve">http://www.чту.укр </t>
  </si>
  <si>
    <t xml:space="preserve">https://www.mvk.if.ua/ead </t>
  </si>
  <si>
    <t>Контактні дані отримані з сайтів КП, а в разі їх відсутності з сайтів YouControl, OpenDataBot</t>
  </si>
  <si>
    <t>Татра Т4DM2</t>
  </si>
  <si>
    <t>Т-32</t>
  </si>
  <si>
    <t>К-1Т306 3</t>
  </si>
  <si>
    <t>В85300М4</t>
  </si>
  <si>
    <t>PESA71-414K5</t>
  </si>
  <si>
    <t>ЗиУ-92</t>
  </si>
  <si>
    <t>ПМЗ-Т13</t>
  </si>
  <si>
    <t>ПМЗ-Т24</t>
  </si>
  <si>
    <t>К-125</t>
  </si>
  <si>
    <t>МАN6</t>
  </si>
  <si>
    <t>JELCZ7</t>
  </si>
  <si>
    <t>ПМЗ-Т22</t>
  </si>
  <si>
    <t>АКСМ-3213</t>
  </si>
  <si>
    <t>ЕлектронТ191024</t>
  </si>
  <si>
    <t>ЕталонТ121105</t>
  </si>
  <si>
    <t>PTS-126</t>
  </si>
  <si>
    <t>HESSNAW7</t>
  </si>
  <si>
    <t>Рейтинг за показником2</t>
  </si>
  <si>
    <t>Рейтинг за показником3</t>
  </si>
  <si>
    <t>Рейтинг за показником4</t>
  </si>
  <si>
    <t>Рейтинг за показником5</t>
  </si>
  <si>
    <t>Рейтинг за показником6</t>
  </si>
  <si>
    <t>Рейтинг за показником7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</si>
</sst>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\.mm\.yyyy"/>
    <numFmt numFmtId="165" formatCode="d\.m\.yyyy"/>
    <numFmt numFmtId="166" formatCode="d\ mmmm\ yyyy"/>
    <numFmt numFmtId="167" formatCode="0.000"/>
    <numFmt numFmtId="168" formatCode="0.0%"/>
    <numFmt numFmtId="169" formatCode="0.0"/>
  </numFmts>
  <fonts count="79">
    <font>
      <sz val="10"/>
      <color rgb="FF000000"/>
      <name val="Arial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rgb="FF3366CC"/>
      <name val="Arial"/>
      <family val="2"/>
    </font>
    <font>
      <sz val="11"/>
      <color rgb="FF3366CC"/>
      <name val="Arial"/>
      <family val="2"/>
    </font>
    <font>
      <sz val="11"/>
      <color rgb="FF202122"/>
      <name val="Arial"/>
      <family val="2"/>
    </font>
    <font>
      <sz val="11"/>
      <color rgb="FF000000"/>
      <name val="Arial"/>
      <family val="2"/>
    </font>
    <font>
      <b/>
      <i/>
      <sz val="11"/>
      <color rgb="FF202122"/>
      <name val="Arial"/>
      <family val="2"/>
    </font>
    <font>
      <b/>
      <i/>
      <sz val="11"/>
      <color theme="1"/>
      <name val="Arial"/>
      <family val="2"/>
    </font>
    <font>
      <i/>
      <sz val="11"/>
      <color theme="1"/>
      <name val="Arial"/>
      <family val="2"/>
    </font>
    <font>
      <sz val="10"/>
      <color theme="1"/>
      <name val="Arial"/>
      <family val="2"/>
    </font>
    <font>
      <u/>
      <sz val="11"/>
      <color rgb="FF0000FF"/>
      <name val="Arial"/>
      <family val="2"/>
    </font>
    <font>
      <b/>
      <i/>
      <sz val="11"/>
      <color rgb="FF000000"/>
      <name val="Arial"/>
      <family val="2"/>
    </font>
    <font>
      <u/>
      <sz val="11"/>
      <color rgb="FF0563C1"/>
      <name val="Arial"/>
      <family val="2"/>
    </font>
    <font>
      <b/>
      <sz val="11"/>
      <color rgb="FF000000"/>
      <name val="Arial"/>
      <family val="2"/>
    </font>
    <font>
      <sz val="10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mo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sz val="7"/>
      <color theme="1"/>
      <name val="Arimo"/>
    </font>
    <font>
      <sz val="12"/>
      <color theme="1"/>
      <name val="Arimo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i/>
      <sz val="9"/>
      <color theme="1"/>
      <name val="Arial"/>
      <family val="2"/>
    </font>
    <font>
      <sz val="12"/>
      <color rgb="FFFF0000"/>
      <name val="Arimo"/>
    </font>
    <font>
      <sz val="8"/>
      <color theme="1"/>
      <name val="Arial"/>
      <family val="2"/>
    </font>
    <font>
      <sz val="12"/>
      <color theme="1"/>
      <name val="Arial"/>
      <family val="2"/>
    </font>
    <font>
      <b/>
      <i/>
      <sz val="8"/>
      <color theme="1"/>
      <name val="Arial"/>
      <family val="2"/>
    </font>
    <font>
      <sz val="8"/>
      <color theme="1"/>
      <name val="Arimo"/>
    </font>
    <font>
      <sz val="10"/>
      <color theme="1"/>
      <name val="Arimo"/>
    </font>
    <font>
      <b/>
      <sz val="10"/>
      <color theme="1"/>
      <name val="Arimo"/>
    </font>
    <font>
      <sz val="11"/>
      <color theme="1"/>
      <name val="Arimo"/>
    </font>
    <font>
      <sz val="14"/>
      <color theme="1"/>
      <name val="Arimo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b/>
      <sz val="9"/>
      <color theme="1"/>
      <name val="Arial"/>
      <family val="2"/>
    </font>
    <font>
      <sz val="12"/>
      <color rgb="FF008000"/>
      <name val="Arial"/>
      <family val="2"/>
    </font>
    <font>
      <sz val="11"/>
      <color rgb="FF0066CC"/>
      <name val="Arial"/>
      <family val="2"/>
    </font>
    <font>
      <sz val="8"/>
      <color rgb="FF3366FF"/>
      <name val="Arial"/>
      <family val="2"/>
    </font>
    <font>
      <sz val="11"/>
      <color rgb="FFFF0000"/>
      <name val="Arial"/>
      <family val="2"/>
    </font>
    <font>
      <sz val="16"/>
      <color theme="1"/>
      <name val="Arial"/>
      <family val="2"/>
    </font>
    <font>
      <sz val="18"/>
      <color theme="1"/>
      <name val="Arial"/>
      <family val="2"/>
    </font>
    <font>
      <sz val="9"/>
      <color rgb="FF000000"/>
      <name val="Arial"/>
      <family val="2"/>
    </font>
    <font>
      <sz val="7"/>
      <color theme="1"/>
      <name val="Arial"/>
      <family val="2"/>
    </font>
    <font>
      <sz val="6"/>
      <color theme="1"/>
      <name val="Arial"/>
      <family val="2"/>
    </font>
    <font>
      <b/>
      <i/>
      <sz val="10"/>
      <color theme="1"/>
      <name val="Arial"/>
      <family val="2"/>
    </font>
    <font>
      <u/>
      <sz val="11"/>
      <color rgb="FF0000FF"/>
      <name val="Arial"/>
      <family val="2"/>
    </font>
    <font>
      <u/>
      <sz val="11"/>
      <color rgb="FF1155CC"/>
      <name val="Arial"/>
      <family val="2"/>
    </font>
    <font>
      <u/>
      <sz val="11"/>
      <color rgb="FF0000FF"/>
      <name val="Arial"/>
      <family val="2"/>
    </font>
    <font>
      <u/>
      <sz val="11"/>
      <color rgb="FF0000FF"/>
      <name val="Arial"/>
      <family val="2"/>
    </font>
    <font>
      <u/>
      <sz val="11"/>
      <color theme="1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  <scheme val="minor"/>
    </font>
    <font>
      <u/>
      <sz val="10"/>
      <color rgb="FF0000FF"/>
      <name val="Arial"/>
      <family val="2"/>
    </font>
    <font>
      <u/>
      <sz val="10"/>
      <color rgb="FF1155CC"/>
      <name val="Arial"/>
      <family val="2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sz val="14"/>
      <color rgb="FF000000"/>
      <name val="Arial"/>
      <family val="2"/>
      <scheme val="minor"/>
    </font>
    <font>
      <sz val="18"/>
      <color rgb="FF000000"/>
      <name val="Arial"/>
      <family val="2"/>
      <scheme val="minor"/>
    </font>
    <font>
      <sz val="11"/>
      <color theme="1"/>
      <name val="Arial"/>
      <family val="2"/>
    </font>
    <font>
      <u/>
      <sz val="14"/>
      <color theme="10"/>
      <name val="Arial"/>
      <family val="2"/>
      <scheme val="minor"/>
    </font>
    <font>
      <b/>
      <i/>
      <sz val="10"/>
      <color theme="1"/>
      <name val="Arial"/>
      <family val="2"/>
    </font>
    <font>
      <b/>
      <sz val="11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2"/>
      <color rgb="FF000000"/>
      <name val="Arial"/>
      <family val="2"/>
      <charset val="204"/>
      <scheme val="minor"/>
    </font>
    <font>
      <b/>
      <sz val="14"/>
      <color rgb="FF000000"/>
      <name val="Arial"/>
      <family val="2"/>
      <charset val="204"/>
      <scheme val="minor"/>
    </font>
    <font>
      <sz val="14"/>
      <color rgb="FF000000"/>
      <name val="Arial"/>
      <family val="2"/>
      <charset val="204"/>
      <scheme val="minor"/>
    </font>
    <font>
      <sz val="14"/>
      <color rgb="FF444444"/>
      <name val="Arial"/>
      <family val="2"/>
      <scheme val="minor"/>
    </font>
    <font>
      <u/>
      <sz val="10"/>
      <color rgb="FF0000FF"/>
      <name val="Arial"/>
      <family val="2"/>
      <scheme val="minor"/>
    </font>
    <font>
      <sz val="10"/>
      <name val="Arial"/>
      <family val="2"/>
      <scheme val="minor"/>
    </font>
    <font>
      <u/>
      <sz val="10"/>
      <color rgb="FF1155CC"/>
      <name val="Arial"/>
      <family val="2"/>
      <scheme val="minor"/>
    </font>
    <font>
      <b/>
      <sz val="12"/>
      <color theme="1"/>
      <name val="Arial"/>
      <family val="2"/>
      <charset val="204"/>
    </font>
    <font>
      <b/>
      <sz val="11"/>
      <color rgb="FF202122"/>
      <name val="Arial"/>
      <family val="2"/>
    </font>
    <font>
      <b/>
      <sz val="10"/>
      <color rgb="FF000000"/>
      <name val="Arial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8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7" fillId="0" borderId="0" applyNumberFormat="0" applyFill="0" applyBorder="0" applyAlignment="0" applyProtection="0"/>
  </cellStyleXfs>
  <cellXfs count="581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0" borderId="0" xfId="0" applyFont="1"/>
    <xf numFmtId="0" fontId="2" fillId="0" borderId="2" xfId="0" applyFont="1" applyBorder="1"/>
    <xf numFmtId="0" fontId="2" fillId="0" borderId="2" xfId="0" applyFont="1" applyBorder="1" applyAlignment="1">
      <alignment vertical="top"/>
    </xf>
    <xf numFmtId="0" fontId="2" fillId="0" borderId="2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4" fillId="0" borderId="0" xfId="0" applyFont="1"/>
    <xf numFmtId="0" fontId="5" fillId="0" borderId="2" xfId="0" applyFont="1" applyBorder="1" applyAlignment="1">
      <alignment horizontal="left" vertical="center"/>
    </xf>
    <xf numFmtId="0" fontId="1" fillId="0" borderId="2" xfId="0" applyFont="1" applyBorder="1"/>
    <xf numFmtId="0" fontId="6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2" xfId="0" applyFont="1" applyBorder="1"/>
    <xf numFmtId="0" fontId="2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0" fillId="0" borderId="0" xfId="0" applyFont="1"/>
    <xf numFmtId="0" fontId="1" fillId="0" borderId="2" xfId="0" applyFont="1" applyBorder="1" applyAlignment="1">
      <alignment vertical="top"/>
    </xf>
    <xf numFmtId="0" fontId="11" fillId="0" borderId="0" xfId="0" applyFont="1"/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wrapText="1"/>
    </xf>
    <xf numFmtId="0" fontId="1" fillId="0" borderId="2" xfId="0" applyFont="1" applyBorder="1" applyAlignment="1">
      <alignment horizontal="center"/>
    </xf>
    <xf numFmtId="3" fontId="2" fillId="0" borderId="2" xfId="0" applyNumberFormat="1" applyFont="1" applyBorder="1" applyAlignment="1">
      <alignment horizontal="right"/>
    </xf>
    <xf numFmtId="0" fontId="12" fillId="0" borderId="2" xfId="0" applyFont="1" applyBorder="1"/>
    <xf numFmtId="3" fontId="6" fillId="0" borderId="2" xfId="0" applyNumberFormat="1" applyFont="1" applyBorder="1" applyAlignment="1">
      <alignment horizontal="right"/>
    </xf>
    <xf numFmtId="0" fontId="6" fillId="0" borderId="2" xfId="0" applyFont="1" applyBorder="1" applyAlignment="1">
      <alignment horizontal="center"/>
    </xf>
    <xf numFmtId="0" fontId="12" fillId="0" borderId="2" xfId="0" applyFont="1" applyBorder="1" applyAlignment="1">
      <alignment wrapText="1"/>
    </xf>
    <xf numFmtId="0" fontId="8" fillId="0" borderId="0" xfId="0" applyFont="1"/>
    <xf numFmtId="0" fontId="13" fillId="0" borderId="0" xfId="0" applyFont="1" applyAlignment="1">
      <alignment wrapText="1"/>
    </xf>
    <xf numFmtId="0" fontId="12" fillId="0" borderId="0" xfId="0" applyFont="1" applyAlignment="1">
      <alignment horizontal="left"/>
    </xf>
    <xf numFmtId="0" fontId="16" fillId="0" borderId="0" xfId="0" applyFont="1"/>
    <xf numFmtId="0" fontId="5" fillId="0" borderId="2" xfId="0" applyFont="1" applyBorder="1"/>
    <xf numFmtId="164" fontId="5" fillId="0" borderId="2" xfId="0" applyNumberFormat="1" applyFont="1" applyBorder="1" applyAlignment="1">
      <alignment horizontal="right"/>
    </xf>
    <xf numFmtId="165" fontId="5" fillId="0" borderId="2" xfId="0" applyNumberFormat="1" applyFont="1" applyBorder="1" applyAlignment="1">
      <alignment horizontal="right"/>
    </xf>
    <xf numFmtId="0" fontId="8" fillId="0" borderId="2" xfId="0" applyFont="1" applyBorder="1"/>
    <xf numFmtId="164" fontId="7" fillId="0" borderId="2" xfId="0" applyNumberFormat="1" applyFont="1" applyBorder="1" applyAlignment="1">
      <alignment horizontal="right"/>
    </xf>
    <xf numFmtId="0" fontId="7" fillId="0" borderId="2" xfId="0" applyFont="1" applyBorder="1"/>
    <xf numFmtId="0" fontId="6" fillId="0" borderId="0" xfId="0" applyFont="1"/>
    <xf numFmtId="0" fontId="6" fillId="0" borderId="0" xfId="0" applyFont="1" applyAlignment="1">
      <alignment horizontal="right"/>
    </xf>
    <xf numFmtId="166" fontId="5" fillId="0" borderId="2" xfId="0" applyNumberFormat="1" applyFont="1" applyBorder="1"/>
    <xf numFmtId="166" fontId="7" fillId="0" borderId="2" xfId="0" applyNumberFormat="1" applyFont="1" applyBorder="1"/>
    <xf numFmtId="0" fontId="18" fillId="0" borderId="1" xfId="0" applyFont="1" applyBorder="1" applyAlignment="1">
      <alignment horizontal="center"/>
    </xf>
    <xf numFmtId="0" fontId="19" fillId="0" borderId="0" xfId="0" applyFont="1"/>
    <xf numFmtId="0" fontId="22" fillId="0" borderId="0" xfId="0" applyFont="1" applyAlignment="1">
      <alignment horizontal="center" vertical="center" textRotation="90" wrapText="1"/>
    </xf>
    <xf numFmtId="0" fontId="23" fillId="0" borderId="0" xfId="0" applyFont="1"/>
    <xf numFmtId="0" fontId="25" fillId="0" borderId="6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/>
    </xf>
    <xf numFmtId="0" fontId="28" fillId="0" borderId="6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/>
    </xf>
    <xf numFmtId="0" fontId="28" fillId="0" borderId="6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167" fontId="25" fillId="0" borderId="2" xfId="0" applyNumberFormat="1" applyFont="1" applyBorder="1" applyAlignment="1">
      <alignment horizontal="center" vertical="center"/>
    </xf>
    <xf numFmtId="0" fontId="29" fillId="0" borderId="0" xfId="0" applyFont="1"/>
    <xf numFmtId="0" fontId="30" fillId="0" borderId="2" xfId="0" applyFont="1" applyBorder="1" applyAlignment="1">
      <alignment horizontal="center" vertical="center"/>
    </xf>
    <xf numFmtId="2" fontId="25" fillId="0" borderId="2" xfId="0" applyNumberFormat="1" applyFont="1" applyBorder="1" applyAlignment="1">
      <alignment horizontal="center" vertical="center"/>
    </xf>
    <xf numFmtId="0" fontId="31" fillId="0" borderId="0" xfId="0" applyFont="1"/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0" fontId="32" fillId="0" borderId="0" xfId="0" applyFont="1"/>
    <xf numFmtId="0" fontId="33" fillId="0" borderId="0" xfId="0" applyFont="1"/>
    <xf numFmtId="0" fontId="23" fillId="0" borderId="0" xfId="0" applyFont="1" applyAlignment="1">
      <alignment horizontal="center"/>
    </xf>
    <xf numFmtId="0" fontId="26" fillId="0" borderId="10" xfId="0" applyFont="1" applyBorder="1" applyAlignment="1">
      <alignment horizontal="left" vertical="center"/>
    </xf>
    <xf numFmtId="0" fontId="34" fillId="0" borderId="0" xfId="0" applyFont="1"/>
    <xf numFmtId="0" fontId="35" fillId="0" borderId="0" xfId="0" applyFont="1"/>
    <xf numFmtId="0" fontId="26" fillId="0" borderId="18" xfId="0" applyFont="1" applyBorder="1" applyAlignment="1">
      <alignment horizontal="center" vertical="center" textRotation="90" wrapText="1"/>
    </xf>
    <xf numFmtId="0" fontId="26" fillId="0" borderId="19" xfId="0" applyFont="1" applyBorder="1" applyAlignment="1">
      <alignment horizontal="center" vertical="center" textRotation="90" wrapText="1"/>
    </xf>
    <xf numFmtId="0" fontId="26" fillId="0" borderId="20" xfId="0" applyFont="1" applyBorder="1" applyAlignment="1">
      <alignment horizontal="center" vertical="center" textRotation="90" wrapText="1"/>
    </xf>
    <xf numFmtId="0" fontId="26" fillId="0" borderId="21" xfId="0" applyFont="1" applyBorder="1" applyAlignment="1">
      <alignment horizontal="center" vertical="center" textRotation="90" wrapText="1"/>
    </xf>
    <xf numFmtId="0" fontId="26" fillId="0" borderId="22" xfId="0" applyFont="1" applyBorder="1" applyAlignment="1">
      <alignment horizontal="center" vertical="center" textRotation="90" wrapText="1"/>
    </xf>
    <xf numFmtId="0" fontId="26" fillId="0" borderId="24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4" xfId="0" applyFont="1" applyBorder="1"/>
    <xf numFmtId="0" fontId="24" fillId="0" borderId="25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4" fillId="0" borderId="2" xfId="0" applyFont="1" applyBorder="1"/>
    <xf numFmtId="0" fontId="27" fillId="0" borderId="24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7" fillId="0" borderId="2" xfId="0" applyFont="1" applyBorder="1"/>
    <xf numFmtId="0" fontId="27" fillId="0" borderId="2" xfId="0" applyFont="1" applyBorder="1" applyAlignment="1">
      <alignment horizontal="center"/>
    </xf>
    <xf numFmtId="0" fontId="24" fillId="0" borderId="26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36" fillId="0" borderId="0" xfId="0" applyFont="1"/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 applyAlignment="1">
      <alignment horizontal="left"/>
    </xf>
    <xf numFmtId="0" fontId="37" fillId="0" borderId="0" xfId="0" applyFont="1"/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textRotation="90" wrapText="1"/>
    </xf>
    <xf numFmtId="0" fontId="26" fillId="0" borderId="0" xfId="0" applyFont="1"/>
    <xf numFmtId="0" fontId="6" fillId="0" borderId="29" xfId="0" applyFont="1" applyBorder="1"/>
    <xf numFmtId="0" fontId="14" fillId="0" borderId="42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6" fillId="0" borderId="23" xfId="0" applyFont="1" applyBorder="1"/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1" fontId="14" fillId="0" borderId="23" xfId="0" applyNumberFormat="1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1" fontId="14" fillId="0" borderId="24" xfId="0" applyNumberFormat="1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1" fontId="1" fillId="0" borderId="23" xfId="0" applyNumberFormat="1" applyFont="1" applyBorder="1" applyAlignment="1">
      <alignment horizontal="center" vertical="center"/>
    </xf>
    <xf numFmtId="1" fontId="1" fillId="0" borderId="24" xfId="0" applyNumberFormat="1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" fillId="0" borderId="23" xfId="0" applyFont="1" applyBorder="1"/>
    <xf numFmtId="0" fontId="1" fillId="0" borderId="42" xfId="0" applyFont="1" applyBorder="1" applyAlignment="1">
      <alignment horizontal="center" vertical="center"/>
    </xf>
    <xf numFmtId="0" fontId="8" fillId="0" borderId="23" xfId="0" applyFont="1" applyBorder="1"/>
    <xf numFmtId="0" fontId="8" fillId="0" borderId="4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1" fontId="8" fillId="0" borderId="23" xfId="0" applyNumberFormat="1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1" fontId="8" fillId="0" borderId="24" xfId="0" applyNumberFormat="1" applyFont="1" applyBorder="1" applyAlignment="1">
      <alignment horizontal="center" vertical="center"/>
    </xf>
    <xf numFmtId="0" fontId="2" fillId="0" borderId="26" xfId="0" applyFont="1" applyBorder="1"/>
    <xf numFmtId="0" fontId="2" fillId="0" borderId="28" xfId="0" applyFont="1" applyBorder="1"/>
    <xf numFmtId="0" fontId="2" fillId="0" borderId="17" xfId="0" applyFont="1" applyBorder="1" applyAlignment="1">
      <alignment horizontal="left"/>
    </xf>
    <xf numFmtId="0" fontId="1" fillId="0" borderId="24" xfId="0" applyFont="1" applyBorder="1" applyAlignment="1">
      <alignment horizontal="center" vertical="center"/>
    </xf>
    <xf numFmtId="0" fontId="8" fillId="0" borderId="29" xfId="0" applyFont="1" applyBorder="1"/>
    <xf numFmtId="0" fontId="43" fillId="0" borderId="0" xfId="0" applyFont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2" fontId="24" fillId="0" borderId="0" xfId="0" applyNumberFormat="1" applyFont="1" applyAlignment="1">
      <alignment horizontal="left"/>
    </xf>
    <xf numFmtId="2" fontId="39" fillId="0" borderId="0" xfId="0" applyNumberFormat="1" applyFont="1" applyAlignment="1">
      <alignment horizontal="left"/>
    </xf>
    <xf numFmtId="2" fontId="18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39" fillId="0" borderId="0" xfId="0" applyFont="1"/>
    <xf numFmtId="0" fontId="38" fillId="0" borderId="10" xfId="0" applyFont="1" applyBorder="1" applyAlignment="1">
      <alignment horizontal="left" vertical="center"/>
    </xf>
    <xf numFmtId="0" fontId="45" fillId="0" borderId="0" xfId="0" applyFont="1"/>
    <xf numFmtId="0" fontId="30" fillId="0" borderId="11" xfId="0" applyFont="1" applyBorder="1"/>
    <xf numFmtId="0" fontId="31" fillId="0" borderId="13" xfId="0" applyFont="1" applyBorder="1" applyAlignment="1">
      <alignment horizontal="left"/>
    </xf>
    <xf numFmtId="0" fontId="46" fillId="0" borderId="13" xfId="0" applyFont="1" applyBorder="1" applyAlignment="1">
      <alignment horizontal="left"/>
    </xf>
    <xf numFmtId="0" fontId="46" fillId="0" borderId="14" xfId="0" applyFont="1" applyBorder="1" applyAlignment="1">
      <alignment horizontal="left"/>
    </xf>
    <xf numFmtId="0" fontId="30" fillId="0" borderId="0" xfId="0" applyFont="1"/>
    <xf numFmtId="0" fontId="25" fillId="0" borderId="19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47" fillId="0" borderId="18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49" fontId="25" fillId="0" borderId="18" xfId="0" applyNumberFormat="1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48" fillId="0" borderId="0" xfId="0" applyFont="1"/>
    <xf numFmtId="0" fontId="24" fillId="0" borderId="20" xfId="0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49" fillId="0" borderId="41" xfId="0" applyFont="1" applyBorder="1"/>
    <xf numFmtId="0" fontId="49" fillId="0" borderId="0" xfId="0" applyFont="1"/>
    <xf numFmtId="0" fontId="2" fillId="0" borderId="29" xfId="0" applyFont="1" applyBorder="1"/>
    <xf numFmtId="0" fontId="2" fillId="0" borderId="9" xfId="0" applyFont="1" applyBorder="1" applyAlignment="1">
      <alignment horizontal="center" vertical="center"/>
    </xf>
    <xf numFmtId="0" fontId="2" fillId="0" borderId="4" xfId="0" applyFont="1" applyBorder="1"/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23" xfId="0" applyFont="1" applyBorder="1" applyAlignment="1">
      <alignment horizontal="left"/>
    </xf>
    <xf numFmtId="0" fontId="2" fillId="0" borderId="9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2" fillId="0" borderId="26" xfId="0" applyFont="1" applyBorder="1" applyAlignment="1">
      <alignment wrapText="1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/>
    </xf>
    <xf numFmtId="0" fontId="18" fillId="0" borderId="40" xfId="0" applyFont="1" applyBorder="1" applyAlignment="1">
      <alignment vertical="center"/>
    </xf>
    <xf numFmtId="0" fontId="1" fillId="0" borderId="40" xfId="0" applyFont="1" applyBorder="1"/>
    <xf numFmtId="0" fontId="14" fillId="0" borderId="4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49" fontId="24" fillId="0" borderId="0" xfId="0" applyNumberFormat="1" applyFont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9" fontId="38" fillId="0" borderId="0" xfId="0" applyNumberFormat="1" applyFont="1" applyAlignment="1">
      <alignment horizontal="center" vertical="center"/>
    </xf>
    <xf numFmtId="0" fontId="2" fillId="0" borderId="16" xfId="0" applyFont="1" applyBorder="1" applyAlignment="1">
      <alignment horizontal="left" vertical="center"/>
    </xf>
    <xf numFmtId="0" fontId="46" fillId="0" borderId="16" xfId="0" applyFont="1" applyBorder="1" applyAlignment="1">
      <alignment horizontal="left" vertical="center"/>
    </xf>
    <xf numFmtId="0" fontId="25" fillId="0" borderId="13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left" wrapText="1"/>
    </xf>
    <xf numFmtId="0" fontId="2" fillId="0" borderId="25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3" xfId="0" applyFont="1" applyBorder="1" applyAlignment="1">
      <alignment horizontal="left" wrapText="1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0" fontId="2" fillId="0" borderId="48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0" fontId="2" fillId="0" borderId="26" xfId="0" applyFont="1" applyBorder="1" applyAlignment="1">
      <alignment horizontal="left" wrapText="1"/>
    </xf>
    <xf numFmtId="0" fontId="2" fillId="0" borderId="8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/>
    </xf>
    <xf numFmtId="0" fontId="8" fillId="0" borderId="26" xfId="0" applyFont="1" applyBorder="1" applyAlignment="1">
      <alignment horizontal="left" wrapText="1"/>
    </xf>
    <xf numFmtId="0" fontId="2" fillId="0" borderId="7" xfId="0" applyFont="1" applyBorder="1" applyAlignment="1">
      <alignment horizontal="center" vertical="center"/>
    </xf>
    <xf numFmtId="0" fontId="2" fillId="0" borderId="3" xfId="0" applyFont="1" applyBorder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/>
    <xf numFmtId="0" fontId="8" fillId="0" borderId="39" xfId="0" applyFont="1" applyBorder="1"/>
    <xf numFmtId="0" fontId="8" fillId="0" borderId="39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2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36" xfId="0" applyFont="1" applyBorder="1"/>
    <xf numFmtId="0" fontId="1" fillId="0" borderId="18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169" fontId="31" fillId="0" borderId="0" xfId="0" applyNumberFormat="1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3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10" xfId="0" applyFont="1" applyBorder="1" applyAlignment="1">
      <alignment horizontal="left" wrapText="1"/>
    </xf>
    <xf numFmtId="0" fontId="2" fillId="2" borderId="2" xfId="0" applyFont="1" applyFill="1" applyBorder="1"/>
    <xf numFmtId="0" fontId="2" fillId="0" borderId="37" xfId="0" applyFont="1" applyBorder="1" applyAlignment="1">
      <alignment horizontal="center"/>
    </xf>
    <xf numFmtId="2" fontId="2" fillId="0" borderId="52" xfId="0" applyNumberFormat="1" applyFont="1" applyBorder="1" applyAlignment="1">
      <alignment horizontal="center"/>
    </xf>
    <xf numFmtId="1" fontId="1" fillId="0" borderId="26" xfId="0" applyNumberFormat="1" applyFont="1" applyBorder="1" applyAlignment="1">
      <alignment horizontal="center" vertical="center"/>
    </xf>
    <xf numFmtId="0" fontId="2" fillId="2" borderId="33" xfId="0" applyFont="1" applyFill="1" applyBorder="1"/>
    <xf numFmtId="0" fontId="2" fillId="0" borderId="45" xfId="0" applyFont="1" applyBorder="1" applyAlignment="1">
      <alignment horizontal="center"/>
    </xf>
    <xf numFmtId="1" fontId="2" fillId="0" borderId="32" xfId="0" applyNumberFormat="1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2" fontId="2" fillId="3" borderId="45" xfId="0" applyNumberFormat="1" applyFont="1" applyFill="1" applyBorder="1" applyAlignment="1">
      <alignment horizontal="center"/>
    </xf>
    <xf numFmtId="0" fontId="2" fillId="0" borderId="46" xfId="0" applyFont="1" applyBorder="1" applyAlignment="1">
      <alignment horizontal="center"/>
    </xf>
    <xf numFmtId="168" fontId="2" fillId="0" borderId="45" xfId="0" applyNumberFormat="1" applyFont="1" applyBorder="1" applyAlignment="1">
      <alignment horizontal="center"/>
    </xf>
    <xf numFmtId="169" fontId="2" fillId="0" borderId="45" xfId="0" applyNumberFormat="1" applyFont="1" applyBorder="1" applyAlignment="1">
      <alignment horizontal="center"/>
    </xf>
    <xf numFmtId="2" fontId="2" fillId="0" borderId="6" xfId="0" applyNumberFormat="1" applyFont="1" applyBorder="1" applyAlignment="1">
      <alignment horizontal="center"/>
    </xf>
    <xf numFmtId="0" fontId="2" fillId="2" borderId="54" xfId="0" applyFont="1" applyFill="1" applyBorder="1"/>
    <xf numFmtId="0" fontId="2" fillId="2" borderId="32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55" xfId="0" applyFont="1" applyFill="1" applyBorder="1" applyAlignment="1">
      <alignment wrapText="1"/>
    </xf>
    <xf numFmtId="0" fontId="2" fillId="0" borderId="50" xfId="0" applyFont="1" applyBorder="1" applyAlignment="1">
      <alignment horizontal="center"/>
    </xf>
    <xf numFmtId="2" fontId="2" fillId="3" borderId="56" xfId="0" applyNumberFormat="1" applyFont="1" applyFill="1" applyBorder="1" applyAlignment="1">
      <alignment horizontal="center"/>
    </xf>
    <xf numFmtId="168" fontId="2" fillId="0" borderId="50" xfId="0" applyNumberFormat="1" applyFont="1" applyBorder="1" applyAlignment="1">
      <alignment horizontal="center"/>
    </xf>
    <xf numFmtId="169" fontId="2" fillId="0" borderId="50" xfId="0" applyNumberFormat="1" applyFont="1" applyBorder="1" applyAlignment="1">
      <alignment horizontal="center"/>
    </xf>
    <xf numFmtId="0" fontId="2" fillId="2" borderId="57" xfId="0" applyFont="1" applyFill="1" applyBorder="1"/>
    <xf numFmtId="0" fontId="2" fillId="2" borderId="55" xfId="0" applyFont="1" applyFill="1" applyBorder="1"/>
    <xf numFmtId="1" fontId="2" fillId="0" borderId="37" xfId="0" applyNumberFormat="1" applyFont="1" applyBorder="1" applyAlignment="1">
      <alignment horizontal="center"/>
    </xf>
    <xf numFmtId="0" fontId="2" fillId="2" borderId="58" xfId="0" applyFont="1" applyFill="1" applyBorder="1"/>
    <xf numFmtId="0" fontId="2" fillId="0" borderId="0" xfId="0" applyFont="1" applyAlignment="1">
      <alignment horizontal="left"/>
    </xf>
    <xf numFmtId="0" fontId="50" fillId="0" borderId="0" xfId="0" applyFont="1"/>
    <xf numFmtId="0" fontId="18" fillId="0" borderId="0" xfId="0" applyFont="1" applyAlignment="1">
      <alignment horizontal="left"/>
    </xf>
    <xf numFmtId="0" fontId="17" fillId="0" borderId="0" xfId="0" applyFont="1"/>
    <xf numFmtId="0" fontId="10" fillId="0" borderId="2" xfId="0" applyFont="1" applyBorder="1"/>
    <xf numFmtId="0" fontId="51" fillId="0" borderId="2" xfId="0" applyFont="1" applyBorder="1" applyAlignment="1">
      <alignment wrapText="1"/>
    </xf>
    <xf numFmtId="0" fontId="6" fillId="0" borderId="2" xfId="0" applyFont="1" applyBorder="1" applyAlignment="1">
      <alignment horizontal="left" wrapText="1"/>
    </xf>
    <xf numFmtId="0" fontId="6" fillId="0" borderId="2" xfId="0" applyFont="1" applyBorder="1" applyAlignment="1">
      <alignment wrapText="1"/>
    </xf>
    <xf numFmtId="0" fontId="52" fillId="0" borderId="2" xfId="0" applyFont="1" applyBorder="1" applyAlignment="1">
      <alignment wrapText="1"/>
    </xf>
    <xf numFmtId="0" fontId="53" fillId="0" borderId="2" xfId="0" applyFont="1" applyBorder="1" applyAlignment="1">
      <alignment wrapText="1"/>
    </xf>
    <xf numFmtId="0" fontId="54" fillId="0" borderId="2" xfId="0" applyFont="1" applyBorder="1"/>
    <xf numFmtId="0" fontId="2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" fillId="0" borderId="3" xfId="0" applyFont="1" applyBorder="1" applyAlignment="1">
      <alignment horizontal="center" vertical="center" wrapText="1"/>
    </xf>
    <xf numFmtId="0" fontId="58" fillId="0" borderId="0" xfId="0" applyFont="1"/>
    <xf numFmtId="0" fontId="60" fillId="0" borderId="2" xfId="0" applyFont="1" applyBorder="1"/>
    <xf numFmtId="0" fontId="57" fillId="0" borderId="0" xfId="1"/>
    <xf numFmtId="0" fontId="61" fillId="0" borderId="0" xfId="0" applyFont="1"/>
    <xf numFmtId="0" fontId="61" fillId="0" borderId="2" xfId="0" applyFont="1" applyBorder="1" applyAlignment="1">
      <alignment horizontal="left" vertical="center"/>
    </xf>
    <xf numFmtId="0" fontId="61" fillId="0" borderId="2" xfId="0" applyFont="1" applyBorder="1"/>
    <xf numFmtId="0" fontId="61" fillId="0" borderId="2" xfId="0" applyFont="1" applyBorder="1" applyAlignment="1">
      <alignment wrapText="1"/>
    </xf>
    <xf numFmtId="0" fontId="62" fillId="0" borderId="0" xfId="0" applyFont="1"/>
    <xf numFmtId="0" fontId="63" fillId="0" borderId="0" xfId="0" applyFont="1"/>
    <xf numFmtId="0" fontId="64" fillId="0" borderId="0" xfId="0" applyFont="1"/>
    <xf numFmtId="0" fontId="65" fillId="0" borderId="0" xfId="1" applyFont="1" applyBorder="1"/>
    <xf numFmtId="0" fontId="65" fillId="0" borderId="0" xfId="1" applyFont="1" applyBorder="1" applyAlignment="1">
      <alignment horizontal="left"/>
    </xf>
    <xf numFmtId="0" fontId="65" fillId="0" borderId="0" xfId="1" applyFont="1" applyBorder="1" applyAlignment="1">
      <alignment horizontal="left" vertical="center"/>
    </xf>
    <xf numFmtId="9" fontId="65" fillId="0" borderId="0" xfId="1" applyNumberFormat="1" applyFont="1" applyBorder="1" applyAlignment="1">
      <alignment horizontal="left" vertical="center"/>
    </xf>
    <xf numFmtId="0" fontId="65" fillId="0" borderId="0" xfId="1" applyFont="1"/>
    <xf numFmtId="0" fontId="25" fillId="0" borderId="28" xfId="0" applyFont="1" applyBorder="1" applyAlignment="1">
      <alignment horizontal="right" vertical="center"/>
    </xf>
    <xf numFmtId="0" fontId="25" fillId="0" borderId="23" xfId="0" applyFont="1" applyBorder="1" applyAlignment="1">
      <alignment horizontal="right" vertical="center"/>
    </xf>
    <xf numFmtId="0" fontId="25" fillId="2" borderId="23" xfId="0" applyFont="1" applyFill="1" applyBorder="1" applyAlignment="1">
      <alignment horizontal="right"/>
    </xf>
    <xf numFmtId="0" fontId="25" fillId="2" borderId="36" xfId="0" applyFont="1" applyFill="1" applyBorder="1" applyAlignment="1">
      <alignment horizontal="right"/>
    </xf>
    <xf numFmtId="0" fontId="2" fillId="0" borderId="44" xfId="0" applyFont="1" applyBorder="1" applyAlignment="1">
      <alignment horizontal="right" vertical="center" wrapText="1"/>
    </xf>
    <xf numFmtId="0" fontId="2" fillId="0" borderId="24" xfId="0" applyFont="1" applyBorder="1" applyAlignment="1">
      <alignment horizontal="right" vertical="center" wrapText="1"/>
    </xf>
    <xf numFmtId="0" fontId="2" fillId="0" borderId="38" xfId="0" applyFont="1" applyBorder="1" applyAlignment="1">
      <alignment horizontal="right" vertical="center" wrapText="1"/>
    </xf>
    <xf numFmtId="0" fontId="2" fillId="0" borderId="5" xfId="0" applyFont="1" applyBorder="1" applyAlignment="1">
      <alignment horizontal="right" vertical="center" wrapText="1"/>
    </xf>
    <xf numFmtId="0" fontId="66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72" fillId="0" borderId="0" xfId="0" applyFont="1"/>
    <xf numFmtId="0" fontId="73" fillId="0" borderId="0" xfId="0" applyFont="1"/>
    <xf numFmtId="0" fontId="76" fillId="0" borderId="10" xfId="0" applyFont="1" applyBorder="1" applyAlignment="1">
      <alignment horizontal="left" vertical="center"/>
    </xf>
    <xf numFmtId="0" fontId="76" fillId="0" borderId="0" xfId="0" applyFont="1" applyAlignment="1">
      <alignment horizontal="left"/>
    </xf>
    <xf numFmtId="0" fontId="76" fillId="0" borderId="10" xfId="0" applyFont="1" applyBorder="1" applyAlignment="1">
      <alignment horizontal="left"/>
    </xf>
    <xf numFmtId="9" fontId="76" fillId="0" borderId="0" xfId="0" applyNumberFormat="1" applyFont="1" applyAlignment="1">
      <alignment horizontal="left"/>
    </xf>
    <xf numFmtId="0" fontId="8" fillId="0" borderId="23" xfId="0" applyFont="1" applyBorder="1" applyAlignment="1">
      <alignment horizontal="left"/>
    </xf>
    <xf numFmtId="0" fontId="2" fillId="0" borderId="26" xfId="0" applyFont="1" applyBorder="1" applyAlignment="1">
      <alignment horizontal="left"/>
    </xf>
    <xf numFmtId="0" fontId="2" fillId="0" borderId="28" xfId="0" applyFont="1" applyBorder="1" applyAlignment="1">
      <alignment horizontal="left" vertical="center"/>
    </xf>
    <xf numFmtId="0" fontId="2" fillId="0" borderId="29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2" fillId="0" borderId="30" xfId="0" applyFont="1" applyBorder="1" applyAlignment="1">
      <alignment horizontal="left" vertical="center"/>
    </xf>
    <xf numFmtId="0" fontId="2" fillId="0" borderId="31" xfId="0" applyFont="1" applyBorder="1" applyAlignment="1">
      <alignment horizontal="left" vertical="center"/>
    </xf>
    <xf numFmtId="0" fontId="8" fillId="0" borderId="30" xfId="0" applyFont="1" applyBorder="1" applyAlignment="1">
      <alignment horizontal="left" vertical="center"/>
    </xf>
    <xf numFmtId="0" fontId="8" fillId="0" borderId="31" xfId="0" applyFont="1" applyBorder="1" applyAlignment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8" fillId="0" borderId="33" xfId="0" applyFont="1" applyBorder="1" applyAlignment="1">
      <alignment horizontal="left" vertical="center"/>
    </xf>
    <xf numFmtId="0" fontId="2" fillId="0" borderId="34" xfId="0" applyFont="1" applyBorder="1" applyAlignment="1">
      <alignment horizontal="left" vertical="center"/>
    </xf>
    <xf numFmtId="0" fontId="2" fillId="0" borderId="35" xfId="0" applyFont="1" applyBorder="1" applyAlignment="1">
      <alignment horizontal="left" vertical="center"/>
    </xf>
    <xf numFmtId="0" fontId="2" fillId="0" borderId="36" xfId="0" applyFont="1" applyBorder="1" applyAlignment="1">
      <alignment horizontal="left" vertical="center"/>
    </xf>
    <xf numFmtId="0" fontId="2" fillId="0" borderId="37" xfId="0" applyFont="1" applyBorder="1" applyAlignment="1">
      <alignment horizontal="left" vertical="center"/>
    </xf>
    <xf numFmtId="0" fontId="2" fillId="0" borderId="6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8" fillId="0" borderId="6" xfId="0" applyFont="1" applyBorder="1" applyAlignment="1">
      <alignment wrapText="1"/>
    </xf>
    <xf numFmtId="0" fontId="8" fillId="0" borderId="7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76" fillId="0" borderId="1" xfId="0" applyFont="1" applyBorder="1" applyAlignment="1">
      <alignment horizontal="left"/>
    </xf>
    <xf numFmtId="0" fontId="76" fillId="0" borderId="1" xfId="0" applyFont="1" applyBorder="1"/>
    <xf numFmtId="0" fontId="76" fillId="0" borderId="0" xfId="0" applyFont="1"/>
    <xf numFmtId="0" fontId="67" fillId="0" borderId="0" xfId="0" applyFont="1" applyAlignment="1">
      <alignment horizontal="center" vertical="center" wrapText="1"/>
    </xf>
    <xf numFmtId="0" fontId="67" fillId="0" borderId="0" xfId="0" applyFont="1" applyAlignment="1">
      <alignment vertical="center" wrapText="1"/>
    </xf>
    <xf numFmtId="0" fontId="68" fillId="0" borderId="0" xfId="0" applyFont="1"/>
    <xf numFmtId="0" fontId="65" fillId="0" borderId="0" xfId="1" applyFont="1" applyBorder="1" applyAlignment="1">
      <alignment vertical="center"/>
    </xf>
    <xf numFmtId="0" fontId="62" fillId="0" borderId="0" xfId="0" applyFont="1" applyAlignment="1">
      <alignment horizontal="right"/>
    </xf>
    <xf numFmtId="168" fontId="31" fillId="0" borderId="0" xfId="0" applyNumberFormat="1" applyFont="1"/>
    <xf numFmtId="0" fontId="2" fillId="0" borderId="3" xfId="0" applyFont="1" applyBorder="1" applyAlignment="1">
      <alignment wrapText="1"/>
    </xf>
    <xf numFmtId="0" fontId="56" fillId="0" borderId="8" xfId="0" applyFont="1" applyBorder="1"/>
    <xf numFmtId="0" fontId="56" fillId="0" borderId="4" xfId="0" applyFont="1" applyBorder="1"/>
    <xf numFmtId="0" fontId="2" fillId="0" borderId="27" xfId="0" applyFont="1" applyBorder="1" applyAlignment="1">
      <alignment horizontal="left" vertical="center"/>
    </xf>
    <xf numFmtId="0" fontId="56" fillId="0" borderId="29" xfId="0" applyFont="1" applyBorder="1"/>
    <xf numFmtId="0" fontId="26" fillId="0" borderId="12" xfId="0" applyFont="1" applyBorder="1" applyAlignment="1">
      <alignment horizontal="center" vertical="center" wrapText="1"/>
    </xf>
    <xf numFmtId="0" fontId="15" fillId="0" borderId="27" xfId="0" applyFont="1" applyBorder="1"/>
    <xf numFmtId="0" fontId="2" fillId="0" borderId="59" xfId="0" applyFont="1" applyBorder="1"/>
    <xf numFmtId="0" fontId="15" fillId="0" borderId="29" xfId="0" applyFont="1" applyBorder="1"/>
    <xf numFmtId="0" fontId="1" fillId="0" borderId="7" xfId="0" applyFont="1" applyBorder="1" applyAlignment="1">
      <alignment horizontal="center" vertical="center" wrapText="1"/>
    </xf>
    <xf numFmtId="0" fontId="1" fillId="0" borderId="52" xfId="0" applyFont="1" applyBorder="1" applyAlignment="1">
      <alignment horizontal="center" vertical="center" wrapText="1"/>
    </xf>
    <xf numFmtId="0" fontId="65" fillId="0" borderId="0" xfId="1" applyFont="1" applyFill="1" applyBorder="1"/>
    <xf numFmtId="0" fontId="15" fillId="0" borderId="17" xfId="0" applyFont="1" applyBorder="1"/>
    <xf numFmtId="0" fontId="26" fillId="0" borderId="12" xfId="0" applyFont="1" applyBorder="1" applyAlignment="1">
      <alignment horizontal="center" vertical="center" wrapText="1"/>
    </xf>
    <xf numFmtId="0" fontId="15" fillId="0" borderId="13" xfId="0" applyFont="1" applyBorder="1"/>
    <xf numFmtId="0" fontId="26" fillId="0" borderId="15" xfId="0" applyFont="1" applyBorder="1" applyAlignment="1">
      <alignment horizontal="center" vertical="center" wrapText="1"/>
    </xf>
    <xf numFmtId="0" fontId="15" fillId="0" borderId="27" xfId="0" applyFont="1" applyBorder="1"/>
    <xf numFmtId="0" fontId="1" fillId="0" borderId="12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textRotation="90"/>
    </xf>
    <xf numFmtId="0" fontId="21" fillId="0" borderId="27" xfId="0" applyFont="1" applyBorder="1" applyAlignment="1">
      <alignment horizontal="center" vertical="top" wrapText="1"/>
    </xf>
    <xf numFmtId="0" fontId="1" fillId="0" borderId="27" xfId="0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center" wrapText="1"/>
    </xf>
    <xf numFmtId="0" fontId="57" fillId="0" borderId="60" xfId="1" applyBorder="1"/>
    <xf numFmtId="0" fontId="14" fillId="0" borderId="60" xfId="0" applyFont="1" applyBorder="1" applyAlignment="1">
      <alignment horizontal="center" vertical="center" wrapText="1"/>
    </xf>
    <xf numFmtId="0" fontId="6" fillId="0" borderId="60" xfId="0" applyFont="1" applyBorder="1" applyAlignment="1">
      <alignment horizontal="right"/>
    </xf>
    <xf numFmtId="0" fontId="6" fillId="0" borderId="60" xfId="0" applyFont="1" applyBorder="1" applyAlignment="1">
      <alignment horizontal="left"/>
    </xf>
    <xf numFmtId="0" fontId="2" fillId="0" borderId="60" xfId="0" applyFont="1" applyBorder="1"/>
    <xf numFmtId="0" fontId="0" fillId="0" borderId="60" xfId="0" applyBorder="1"/>
    <xf numFmtId="0" fontId="6" fillId="0" borderId="60" xfId="0" applyFont="1" applyBorder="1" applyAlignment="1">
      <alignment horizontal="right"/>
    </xf>
    <xf numFmtId="0" fontId="6" fillId="0" borderId="60" xfId="0" applyFont="1" applyBorder="1" applyAlignment="1">
      <alignment horizontal="left"/>
    </xf>
    <xf numFmtId="0" fontId="15" fillId="0" borderId="60" xfId="0" applyFont="1" applyBorder="1" applyAlignment="1">
      <alignment horizontal="right"/>
    </xf>
    <xf numFmtId="0" fontId="15" fillId="0" borderId="60" xfId="0" applyFont="1" applyBorder="1"/>
    <xf numFmtId="0" fontId="6" fillId="0" borderId="60" xfId="0" applyFont="1" applyBorder="1" applyAlignment="1">
      <alignment horizontal="left" wrapText="1"/>
    </xf>
    <xf numFmtId="0" fontId="2" fillId="0" borderId="6" xfId="0" applyFont="1" applyBorder="1"/>
    <xf numFmtId="0" fontId="1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2" fillId="0" borderId="7" xfId="0" applyFont="1" applyBorder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2" fillId="0" borderId="3" xfId="0" applyFont="1" applyBorder="1" applyAlignment="1">
      <alignment horizontal="right"/>
    </xf>
    <xf numFmtId="0" fontId="1" fillId="0" borderId="3" xfId="0" applyFont="1" applyBorder="1"/>
    <xf numFmtId="0" fontId="1" fillId="0" borderId="3" xfId="0" applyFont="1" applyBorder="1" applyAlignment="1">
      <alignment horizontal="right"/>
    </xf>
    <xf numFmtId="0" fontId="2" fillId="0" borderId="60" xfId="0" applyFont="1" applyBorder="1" applyAlignment="1">
      <alignment horizontal="right"/>
    </xf>
    <xf numFmtId="0" fontId="2" fillId="0" borderId="61" xfId="0" applyFont="1" applyBorder="1"/>
    <xf numFmtId="0" fontId="2" fillId="0" borderId="61" xfId="0" applyFont="1" applyBorder="1" applyAlignment="1">
      <alignment horizontal="right"/>
    </xf>
    <xf numFmtId="0" fontId="6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6" fillId="0" borderId="61" xfId="0" applyFont="1" applyBorder="1" applyAlignment="1">
      <alignment horizontal="left" vertical="center"/>
    </xf>
    <xf numFmtId="0" fontId="2" fillId="0" borderId="61" xfId="0" applyFont="1" applyBorder="1" applyAlignment="1">
      <alignment horizontal="left" vertical="center"/>
    </xf>
    <xf numFmtId="0" fontId="5" fillId="0" borderId="61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1" fillId="0" borderId="60" xfId="0" applyFont="1" applyBorder="1" applyAlignment="1">
      <alignment horizontal="right"/>
    </xf>
    <xf numFmtId="0" fontId="2" fillId="0" borderId="3" xfId="0" applyFont="1" applyBorder="1" applyAlignment="1">
      <alignment vertical="top"/>
    </xf>
    <xf numFmtId="0" fontId="2" fillId="0" borderId="60" xfId="0" applyFont="1" applyBorder="1" applyAlignment="1">
      <alignment vertical="top"/>
    </xf>
    <xf numFmtId="0" fontId="2" fillId="0" borderId="61" xfId="0" applyFont="1" applyBorder="1" applyAlignment="1">
      <alignment vertical="top"/>
    </xf>
    <xf numFmtId="0" fontId="14" fillId="0" borderId="60" xfId="0" applyFont="1" applyBorder="1" applyAlignment="1">
      <alignment horizontal="right" vertical="center"/>
    </xf>
    <xf numFmtId="0" fontId="2" fillId="0" borderId="60" xfId="0" applyFont="1" applyBorder="1" applyAlignment="1">
      <alignment horizontal="right" vertical="center"/>
    </xf>
    <xf numFmtId="0" fontId="2" fillId="0" borderId="5" xfId="0" applyFont="1" applyBorder="1" applyAlignment="1">
      <alignment vertical="center" wrapText="1"/>
    </xf>
    <xf numFmtId="0" fontId="2" fillId="0" borderId="3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6" xfId="0" applyFont="1" applyBorder="1" applyAlignment="1">
      <alignment horizontal="right"/>
    </xf>
    <xf numFmtId="0" fontId="1" fillId="0" borderId="5" xfId="0" applyFont="1" applyBorder="1"/>
    <xf numFmtId="0" fontId="12" fillId="0" borderId="5" xfId="0" applyFont="1" applyBorder="1"/>
    <xf numFmtId="0" fontId="12" fillId="0" borderId="5" xfId="0" applyFont="1" applyBorder="1" applyAlignment="1">
      <alignment wrapText="1"/>
    </xf>
    <xf numFmtId="0" fontId="1" fillId="0" borderId="9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2" fillId="0" borderId="7" xfId="0" applyFont="1" applyBorder="1" applyAlignment="1">
      <alignment horizontal="right"/>
    </xf>
    <xf numFmtId="0" fontId="12" fillId="0" borderId="3" xfId="0" applyFont="1" applyBorder="1"/>
    <xf numFmtId="3" fontId="6" fillId="0" borderId="3" xfId="0" applyNumberFormat="1" applyFont="1" applyBorder="1" applyAlignment="1">
      <alignment horizontal="right"/>
    </xf>
    <xf numFmtId="0" fontId="6" fillId="0" borderId="3" xfId="0" applyFont="1" applyBorder="1" applyAlignment="1">
      <alignment horizontal="center"/>
    </xf>
    <xf numFmtId="0" fontId="12" fillId="0" borderId="39" xfId="0" applyFont="1" applyBorder="1"/>
    <xf numFmtId="0" fontId="5" fillId="0" borderId="5" xfId="0" applyFont="1" applyBorder="1"/>
    <xf numFmtId="0" fontId="8" fillId="0" borderId="5" xfId="0" applyFont="1" applyBorder="1"/>
    <xf numFmtId="165" fontId="5" fillId="0" borderId="3" xfId="0" applyNumberFormat="1" applyFont="1" applyBorder="1" applyAlignment="1">
      <alignment horizontal="right"/>
    </xf>
    <xf numFmtId="0" fontId="6" fillId="0" borderId="3" xfId="0" applyFont="1" applyBorder="1"/>
    <xf numFmtId="0" fontId="5" fillId="0" borderId="3" xfId="0" applyFont="1" applyBorder="1"/>
    <xf numFmtId="0" fontId="7" fillId="0" borderId="5" xfId="0" applyFont="1" applyBorder="1"/>
    <xf numFmtId="0" fontId="7" fillId="0" borderId="5" xfId="0" applyFont="1" applyBorder="1" applyAlignment="1">
      <alignment wrapText="1"/>
    </xf>
    <xf numFmtId="166" fontId="7" fillId="0" borderId="3" xfId="0" applyNumberFormat="1" applyFont="1" applyBorder="1"/>
    <xf numFmtId="0" fontId="7" fillId="0" borderId="3" xfId="0" applyFont="1" applyBorder="1"/>
    <xf numFmtId="0" fontId="7" fillId="0" borderId="39" xfId="0" applyFont="1" applyBorder="1"/>
    <xf numFmtId="0" fontId="1" fillId="0" borderId="7" xfId="0" applyFont="1" applyBorder="1" applyAlignment="1">
      <alignment horizontal="right"/>
    </xf>
    <xf numFmtId="0" fontId="14" fillId="0" borderId="39" xfId="0" applyFont="1" applyBorder="1"/>
    <xf numFmtId="0" fontId="1" fillId="0" borderId="7" xfId="0" applyFont="1" applyBorder="1"/>
    <xf numFmtId="0" fontId="77" fillId="0" borderId="3" xfId="0" applyFont="1" applyBorder="1" applyAlignment="1">
      <alignment horizontal="right"/>
    </xf>
    <xf numFmtId="0" fontId="14" fillId="0" borderId="3" xfId="0" applyFont="1" applyBorder="1"/>
    <xf numFmtId="0" fontId="77" fillId="0" borderId="3" xfId="0" applyFont="1" applyBorder="1"/>
    <xf numFmtId="0" fontId="24" fillId="0" borderId="46" xfId="0" applyFont="1" applyBorder="1" applyAlignment="1">
      <alignment horizontal="right"/>
    </xf>
    <xf numFmtId="0" fontId="25" fillId="0" borderId="5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textRotation="90" wrapText="1"/>
    </xf>
    <xf numFmtId="0" fontId="21" fillId="0" borderId="25" xfId="0" applyFont="1" applyBorder="1" applyAlignment="1">
      <alignment horizontal="center" vertical="center" textRotation="90" wrapText="1"/>
    </xf>
    <xf numFmtId="0" fontId="24" fillId="0" borderId="47" xfId="0" applyFont="1" applyBorder="1" applyAlignment="1">
      <alignment horizontal="right"/>
    </xf>
    <xf numFmtId="0" fontId="2" fillId="0" borderId="7" xfId="0" applyFont="1" applyBorder="1" applyAlignment="1">
      <alignment wrapText="1"/>
    </xf>
    <xf numFmtId="0" fontId="25" fillId="0" borderId="7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/>
    </xf>
    <xf numFmtId="0" fontId="25" fillId="0" borderId="39" xfId="0" applyFont="1" applyBorder="1" applyAlignment="1">
      <alignment horizontal="center" vertical="center"/>
    </xf>
    <xf numFmtId="0" fontId="26" fillId="0" borderId="60" xfId="0" applyFont="1" applyBorder="1" applyAlignment="1">
      <alignment horizontal="right"/>
    </xf>
    <xf numFmtId="0" fontId="1" fillId="0" borderId="60" xfId="0" applyFont="1" applyBorder="1" applyAlignment="1">
      <alignment wrapText="1"/>
    </xf>
    <xf numFmtId="0" fontId="40" fillId="0" borderId="60" xfId="0" applyFont="1" applyBorder="1" applyAlignment="1">
      <alignment horizontal="center"/>
    </xf>
    <xf numFmtId="0" fontId="2" fillId="0" borderId="32" xfId="0" applyFont="1" applyBorder="1" applyAlignment="1">
      <alignment horizontal="right"/>
    </xf>
    <xf numFmtId="0" fontId="2" fillId="0" borderId="32" xfId="0" applyFont="1" applyBorder="1" applyAlignment="1">
      <alignment horizontal="right" vertical="center"/>
    </xf>
    <xf numFmtId="0" fontId="2" fillId="0" borderId="58" xfId="0" applyFont="1" applyBorder="1" applyAlignment="1">
      <alignment horizontal="right" vertical="center"/>
    </xf>
    <xf numFmtId="0" fontId="26" fillId="0" borderId="55" xfId="0" applyFont="1" applyBorder="1"/>
    <xf numFmtId="0" fontId="26" fillId="0" borderId="27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textRotation="90" wrapText="1"/>
    </xf>
    <xf numFmtId="0" fontId="26" fillId="0" borderId="56" xfId="0" applyFont="1" applyBorder="1" applyAlignment="1">
      <alignment horizontal="center" vertical="center" textRotation="90" wrapText="1"/>
    </xf>
    <xf numFmtId="0" fontId="26" fillId="0" borderId="53" xfId="0" applyFont="1" applyBorder="1" applyAlignment="1">
      <alignment horizontal="center" vertical="center" textRotation="90" wrapText="1"/>
    </xf>
    <xf numFmtId="0" fontId="26" fillId="0" borderId="41" xfId="0" applyFont="1" applyBorder="1" applyAlignment="1">
      <alignment horizontal="center" vertical="center" textRotation="90" wrapText="1"/>
    </xf>
    <xf numFmtId="0" fontId="56" fillId="0" borderId="27" xfId="0" applyFont="1" applyBorder="1" applyAlignment="1">
      <alignment horizontal="left"/>
    </xf>
    <xf numFmtId="0" fontId="56" fillId="0" borderId="29" xfId="0" applyFont="1" applyBorder="1" applyAlignment="1">
      <alignment horizontal="left"/>
    </xf>
    <xf numFmtId="0" fontId="2" fillId="0" borderId="58" xfId="0" applyFont="1" applyBorder="1" applyAlignment="1">
      <alignment horizontal="left" vertical="center"/>
    </xf>
    <xf numFmtId="0" fontId="26" fillId="0" borderId="26" xfId="0" applyFont="1" applyBorder="1" applyAlignment="1">
      <alignment horizontal="center" vertical="center"/>
    </xf>
    <xf numFmtId="0" fontId="76" fillId="0" borderId="0" xfId="0" applyFont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0" fontId="26" fillId="0" borderId="13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49" xfId="0" applyFont="1" applyBorder="1" applyAlignment="1">
      <alignment horizontal="center" vertical="center" wrapText="1"/>
    </xf>
    <xf numFmtId="0" fontId="26" fillId="0" borderId="62" xfId="0" applyFont="1" applyBorder="1" applyAlignment="1">
      <alignment horizontal="center" vertical="center" textRotation="90" wrapText="1"/>
    </xf>
    <xf numFmtId="0" fontId="6" fillId="0" borderId="54" xfId="0" applyFont="1" applyBorder="1" applyAlignment="1">
      <alignment horizontal="right"/>
    </xf>
    <xf numFmtId="0" fontId="6" fillId="0" borderId="32" xfId="0" applyFont="1" applyBorder="1" applyAlignment="1">
      <alignment horizontal="right"/>
    </xf>
    <xf numFmtId="0" fontId="6" fillId="0" borderId="24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58" xfId="0" applyFont="1" applyBorder="1" applyAlignment="1">
      <alignment horizontal="right"/>
    </xf>
    <xf numFmtId="0" fontId="2" fillId="0" borderId="51" xfId="0" applyFont="1" applyBorder="1" applyAlignment="1">
      <alignment horizontal="center" vertical="center"/>
    </xf>
    <xf numFmtId="1" fontId="1" fillId="0" borderId="38" xfId="0" applyNumberFormat="1" applyFont="1" applyBorder="1" applyAlignment="1">
      <alignment horizontal="center" vertical="center"/>
    </xf>
    <xf numFmtId="0" fontId="1" fillId="0" borderId="63" xfId="0" applyFont="1" applyBorder="1" applyAlignment="1">
      <alignment horizontal="right"/>
    </xf>
    <xf numFmtId="0" fontId="1" fillId="0" borderId="64" xfId="0" applyFont="1" applyBorder="1"/>
    <xf numFmtId="0" fontId="1" fillId="0" borderId="65" xfId="0" applyFont="1" applyBorder="1" applyAlignment="1">
      <alignment horizontal="center" vertical="center"/>
    </xf>
    <xf numFmtId="0" fontId="2" fillId="0" borderId="66" xfId="0" applyFont="1" applyBorder="1" applyAlignment="1">
      <alignment horizontal="center" vertical="center"/>
    </xf>
    <xf numFmtId="0" fontId="2" fillId="0" borderId="67" xfId="0" applyFont="1" applyBorder="1" applyAlignment="1">
      <alignment horizontal="center" vertical="center"/>
    </xf>
    <xf numFmtId="0" fontId="76" fillId="0" borderId="69" xfId="0" applyFont="1" applyBorder="1" applyAlignment="1">
      <alignment horizontal="left"/>
    </xf>
    <xf numFmtId="0" fontId="38" fillId="0" borderId="70" xfId="0" applyFont="1" applyBorder="1" applyAlignment="1">
      <alignment horizontal="center" vertical="center" wrapText="1"/>
    </xf>
    <xf numFmtId="0" fontId="1" fillId="0" borderId="65" xfId="0" applyFont="1" applyBorder="1" applyAlignment="1">
      <alignment horizontal="center" vertical="center" wrapText="1"/>
    </xf>
    <xf numFmtId="0" fontId="1" fillId="0" borderId="70" xfId="0" applyFont="1" applyBorder="1" applyAlignment="1">
      <alignment horizontal="center" vertical="center" wrapText="1"/>
    </xf>
    <xf numFmtId="0" fontId="1" fillId="0" borderId="71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70" xfId="0" applyFont="1" applyBorder="1" applyAlignment="1">
      <alignment horizontal="center" vertical="center" wrapText="1"/>
    </xf>
    <xf numFmtId="0" fontId="39" fillId="0" borderId="70" xfId="0" applyFont="1" applyBorder="1" applyAlignment="1">
      <alignment horizontal="center" vertical="center" wrapText="1"/>
    </xf>
    <xf numFmtId="0" fontId="39" fillId="0" borderId="72" xfId="0" applyFont="1" applyBorder="1" applyAlignment="1">
      <alignment horizontal="center" vertical="center" wrapText="1"/>
    </xf>
    <xf numFmtId="1" fontId="14" fillId="0" borderId="29" xfId="0" applyNumberFormat="1" applyFont="1" applyBorder="1" applyAlignment="1">
      <alignment horizontal="center" vertical="center"/>
    </xf>
    <xf numFmtId="1" fontId="14" fillId="0" borderId="42" xfId="0" applyNumberFormat="1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26" fillId="0" borderId="63" xfId="0" applyFont="1" applyBorder="1" applyAlignment="1">
      <alignment horizontal="center"/>
    </xf>
    <xf numFmtId="0" fontId="17" fillId="0" borderId="64" xfId="0" applyFont="1" applyBorder="1" applyAlignment="1">
      <alignment horizontal="center" vertical="center" wrapText="1"/>
    </xf>
    <xf numFmtId="0" fontId="26" fillId="0" borderId="65" xfId="0" applyFont="1" applyBorder="1" applyAlignment="1">
      <alignment horizontal="center" vertical="center" textRotation="90" wrapText="1"/>
    </xf>
    <xf numFmtId="0" fontId="40" fillId="0" borderId="64" xfId="0" applyFont="1" applyBorder="1" applyAlignment="1">
      <alignment horizontal="center" vertical="center" textRotation="90" wrapText="1"/>
    </xf>
    <xf numFmtId="0" fontId="26" fillId="0" borderId="66" xfId="0" applyFont="1" applyBorder="1" applyAlignment="1">
      <alignment horizontal="center" vertical="center" textRotation="90" wrapText="1"/>
    </xf>
    <xf numFmtId="0" fontId="40" fillId="0" borderId="66" xfId="0" applyFont="1" applyBorder="1" applyAlignment="1">
      <alignment horizontal="center" vertical="center" textRotation="90" wrapText="1"/>
    </xf>
    <xf numFmtId="0" fontId="40" fillId="0" borderId="68" xfId="0" applyFont="1" applyBorder="1" applyAlignment="1">
      <alignment horizontal="center" vertical="center" textRotation="90" wrapText="1"/>
    </xf>
    <xf numFmtId="0" fontId="26" fillId="0" borderId="73" xfId="0" applyFont="1" applyBorder="1" applyAlignment="1">
      <alignment horizontal="center" vertical="center" textRotation="90" wrapText="1"/>
    </xf>
    <xf numFmtId="0" fontId="26" fillId="0" borderId="64" xfId="0" applyFont="1" applyBorder="1" applyAlignment="1">
      <alignment horizontal="center" vertical="center" textRotation="90" wrapText="1"/>
    </xf>
    <xf numFmtId="0" fontId="26" fillId="0" borderId="74" xfId="0" applyFont="1" applyBorder="1" applyAlignment="1">
      <alignment horizontal="center" vertical="center" textRotation="90" wrapText="1"/>
    </xf>
    <xf numFmtId="0" fontId="26" fillId="0" borderId="70" xfId="0" applyFont="1" applyBorder="1" applyAlignment="1">
      <alignment horizontal="center" vertical="center" textRotation="90" wrapText="1"/>
    </xf>
    <xf numFmtId="0" fontId="26" fillId="0" borderId="75" xfId="0" applyFont="1" applyBorder="1" applyAlignment="1">
      <alignment horizontal="center" vertical="center" textRotation="90" wrapText="1"/>
    </xf>
    <xf numFmtId="0" fontId="1" fillId="0" borderId="11" xfId="0" applyFont="1" applyBorder="1" applyAlignment="1">
      <alignment vertical="center" wrapText="1"/>
    </xf>
    <xf numFmtId="0" fontId="1" fillId="0" borderId="6" xfId="0" applyFont="1" applyBorder="1" applyAlignment="1">
      <alignment horizontal="center"/>
    </xf>
    <xf numFmtId="0" fontId="1" fillId="0" borderId="52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1" fontId="1" fillId="0" borderId="42" xfId="0" applyNumberFormat="1" applyFont="1" applyBorder="1" applyAlignment="1">
      <alignment horizontal="center" vertical="center"/>
    </xf>
    <xf numFmtId="1" fontId="1" fillId="0" borderId="41" xfId="0" applyNumberFormat="1" applyFont="1" applyBorder="1" applyAlignment="1">
      <alignment horizontal="center" vertical="center"/>
    </xf>
    <xf numFmtId="0" fontId="2" fillId="2" borderId="3" xfId="0" applyFont="1" applyFill="1" applyBorder="1"/>
    <xf numFmtId="0" fontId="2" fillId="0" borderId="56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8" fontId="2" fillId="0" borderId="56" xfId="0" applyNumberFormat="1" applyFont="1" applyBorder="1" applyAlignment="1">
      <alignment horizontal="center"/>
    </xf>
    <xf numFmtId="169" fontId="2" fillId="0" borderId="56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0" fontId="1" fillId="0" borderId="49" xfId="0" applyFont="1" applyBorder="1" applyAlignment="1">
      <alignment horizontal="left" vertical="center"/>
    </xf>
    <xf numFmtId="0" fontId="76" fillId="0" borderId="0" xfId="0" applyFont="1" applyBorder="1" applyAlignment="1">
      <alignment horizontal="left"/>
    </xf>
    <xf numFmtId="0" fontId="0" fillId="0" borderId="0" xfId="0" applyBorder="1"/>
    <xf numFmtId="0" fontId="2" fillId="0" borderId="52" xfId="0" applyFont="1" applyBorder="1" applyAlignment="1">
      <alignment horizontal="center"/>
    </xf>
    <xf numFmtId="0" fontId="1" fillId="0" borderId="79" xfId="0" applyFont="1" applyBorder="1" applyAlignment="1">
      <alignment vertical="center" wrapText="1"/>
    </xf>
    <xf numFmtId="0" fontId="1" fillId="0" borderId="80" xfId="0" applyFont="1" applyBorder="1" applyAlignment="1">
      <alignment vertical="center" wrapText="1"/>
    </xf>
    <xf numFmtId="0" fontId="1" fillId="0" borderId="81" xfId="0" applyFont="1" applyBorder="1" applyAlignment="1">
      <alignment vertical="center" wrapText="1"/>
    </xf>
    <xf numFmtId="0" fontId="1" fillId="0" borderId="82" xfId="0" applyFont="1" applyBorder="1" applyAlignment="1">
      <alignment vertical="center" wrapText="1"/>
    </xf>
    <xf numFmtId="0" fontId="1" fillId="0" borderId="78" xfId="0" applyFont="1" applyBorder="1" applyAlignment="1">
      <alignment vertical="center" wrapText="1"/>
    </xf>
    <xf numFmtId="0" fontId="1" fillId="0" borderId="77" xfId="0" applyFont="1" applyBorder="1" applyAlignment="1">
      <alignment horizontal="center" vertical="center" wrapText="1"/>
    </xf>
    <xf numFmtId="0" fontId="1" fillId="0" borderId="83" xfId="0" applyFont="1" applyBorder="1" applyAlignment="1">
      <alignment horizontal="center" vertical="center" wrapText="1"/>
    </xf>
    <xf numFmtId="0" fontId="1" fillId="0" borderId="76" xfId="0" applyFont="1" applyBorder="1" applyAlignment="1">
      <alignment horizontal="center" vertical="center" wrapText="1"/>
    </xf>
    <xf numFmtId="0" fontId="1" fillId="0" borderId="69" xfId="0" applyFont="1" applyBorder="1" applyAlignment="1">
      <alignment horizontal="center" vertical="center" wrapText="1"/>
    </xf>
    <xf numFmtId="0" fontId="1" fillId="0" borderId="72" xfId="0" applyFont="1" applyBorder="1" applyAlignment="1">
      <alignment horizontal="center" vertical="center" wrapText="1"/>
    </xf>
    <xf numFmtId="3" fontId="14" fillId="0" borderId="3" xfId="0" applyNumberFormat="1" applyFont="1" applyBorder="1" applyAlignment="1">
      <alignment horizontal="right"/>
    </xf>
    <xf numFmtId="0" fontId="1" fillId="0" borderId="84" xfId="0" applyFont="1" applyBorder="1" applyAlignment="1">
      <alignment horizontal="right" vertical="center"/>
    </xf>
    <xf numFmtId="0" fontId="78" fillId="0" borderId="85" xfId="0" applyFont="1" applyBorder="1" applyAlignment="1">
      <alignment vertical="center"/>
    </xf>
    <xf numFmtId="0" fontId="26" fillId="0" borderId="85" xfId="0" applyFont="1" applyBorder="1" applyAlignment="1">
      <alignment horizontal="center" vertical="center"/>
    </xf>
    <xf numFmtId="0" fontId="26" fillId="0" borderId="86" xfId="0" applyFont="1" applyBorder="1" applyAlignment="1">
      <alignment horizontal="center" vertical="center"/>
    </xf>
    <xf numFmtId="0" fontId="1" fillId="0" borderId="62" xfId="0" applyFont="1" applyBorder="1" applyAlignment="1">
      <alignment vertical="center" wrapText="1"/>
    </xf>
    <xf numFmtId="0" fontId="1" fillId="0" borderId="9" xfId="0" applyFont="1" applyBorder="1" applyAlignment="1">
      <alignment horizontal="center"/>
    </xf>
    <xf numFmtId="0" fontId="2" fillId="2" borderId="25" xfId="0" applyFont="1" applyFill="1" applyBorder="1"/>
    <xf numFmtId="0" fontId="2" fillId="2" borderId="87" xfId="0" applyFont="1" applyFill="1" applyBorder="1"/>
  </cellXfs>
  <cellStyles count="2">
    <cellStyle name="Hyperlink" xfId="1" builtinId="8"/>
    <cellStyle name="Normal" xfId="0" builtinId="0"/>
  </cellStyles>
  <dxfs count="423"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border>
        <top style="medium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border diagonalUp="0" diagonalDown="0" outline="0">
        <left style="thin">
          <color rgb="FF000000"/>
        </left>
        <right/>
        <top style="thin">
          <color rgb="FF00000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/>
        <right style="thin">
          <color rgb="FF000000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medium">
          <color rgb="FF000000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%"/>
      <alignment horizontal="center" vertical="bottom" textRotation="0" wrapText="0" indent="0" justifyLastLine="0" shrinkToFit="0" readingOrder="0"/>
      <border diagonalUp="0" diagonalDown="0">
        <left style="medium">
          <color rgb="FF000000"/>
        </left>
        <right style="thin">
          <color rgb="FF000000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9" formatCode="0.0"/>
      <alignment horizontal="center" vertical="bottom" textRotation="0" wrapText="0" indent="0" justifyLastLine="0" shrinkToFit="0" readingOrder="0"/>
      <border diagonalUp="0" diagonalDown="0">
        <left style="medium">
          <color rgb="FF000000"/>
        </left>
        <right style="thin">
          <color rgb="FF000000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medium">
          <color rgb="FF000000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%"/>
      <alignment horizontal="center" vertical="bottom" textRotation="0" wrapText="0" indent="0" justifyLastLine="0" shrinkToFit="0" readingOrder="0"/>
      <border diagonalUp="0" diagonalDown="0">
        <left style="medium">
          <color rgb="FF000000"/>
        </left>
        <right style="thin">
          <color rgb="FF000000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2" formatCode="0.00"/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rgb="FF000000"/>
        </left>
        <right style="thin">
          <color rgb="FF000000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medium">
          <color rgb="FF000000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medium">
          <color rgb="FF000000"/>
        </left>
        <right style="thin">
          <color rgb="FF000000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medium">
          <color rgb="FF000000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medium">
          <color rgb="FF000000"/>
        </left>
        <right style="thin">
          <color rgb="FF000000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rgb="FFFFFFFF"/>
          <bgColor rgb="FFFFFFFF"/>
        </patternFill>
      </fill>
      <border diagonalUp="0" diagonalDown="0">
        <left/>
        <right style="medium">
          <color rgb="FF000000"/>
        </right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rgb="FFFFFFFF"/>
          <bgColor rgb="FFFFFFFF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medium">
          <color rgb="FF000000"/>
        </left>
        <right style="medium">
          <color rgb="FF000000"/>
        </right>
        <bottom style="medium">
          <color rgb="FF000000"/>
        </bottom>
      </border>
    </dxf>
    <dxf>
      <border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/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/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medium">
          <color rgb="FF000000"/>
        </left>
        <right style="medium">
          <color rgb="FF000000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medium">
          <color rgb="FF000000"/>
        </left>
        <right style="medium">
          <color rgb="FF000000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rgb="FF000000"/>
        </right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9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/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/>
        <right style="medium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9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center" textRotation="0" wrapText="0" indent="0" justifyLastLine="0" shrinkToFit="0" readingOrder="0"/>
      <border diagonalUp="0" diagonalDown="0">
        <left/>
        <right style="medium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/>
      </font>
      <alignment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family val="2"/>
        <scheme val="none"/>
      </font>
      <alignment horizontal="center" vertical="center" textRotation="9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202122"/>
        <name val="Arial"/>
        <family val="2"/>
        <scheme val="none"/>
      </font>
      <border diagonalUp="0" diagonalDown="0" outline="0">
        <left style="thin">
          <color rgb="FF000000"/>
        </left>
        <right/>
        <top style="thin">
          <color rgb="FF000000"/>
        </top>
        <bottom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202122"/>
        <name val="Arial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/>
        <right style="thin">
          <color rgb="FF000000"/>
        </right>
        <top style="thin">
          <color rgb="FF000000"/>
        </top>
        <bottom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Arial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/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thin">
          <color rgb="FF000000"/>
        </left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202122"/>
        <name val="Arial"/>
        <family val="2"/>
        <scheme val="none"/>
      </font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202122"/>
        <name val="Arial"/>
        <family val="2"/>
        <scheme val="none"/>
      </font>
      <numFmt numFmtId="166" formatCode="d\ mmmm\ yyyy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Arial"/>
        <family val="2"/>
        <scheme val="none"/>
      </font>
      <numFmt numFmtId="164" formatCode="dd\.mm\.yyyy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rgb="FF000000"/>
        </bottom>
      </border>
    </dxf>
    <dxf>
      <border outline="0">
        <right style="thin">
          <color rgb="FF000000"/>
        </right>
        <top style="thin">
          <color rgb="FF000000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border outline="0">
        <bottom style="thin">
          <color rgb="FF000000"/>
        </bottom>
      </border>
    </dxf>
    <dxf>
      <border outline="0">
        <top style="thin">
          <color rgb="FF000000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border outline="0">
        <bottom style="thin">
          <color rgb="FF000000"/>
        </bottom>
      </border>
    </dxf>
    <dxf>
      <border outline="0">
        <top style="thin">
          <color rgb="FF000000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border outline="0">
        <bottom style="thin">
          <color rgb="FF000000"/>
        </bottom>
      </border>
    </dxf>
    <dxf>
      <border outline="0">
        <top style="thin">
          <color rgb="FF000000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7A6F99B-9ACD-F443-8CBB-0BE423E39184}" name="Table2" displayName="Table2" ref="A3:D34" totalsRowCount="1" headerRowDxfId="418" totalsRowDxfId="333" headerRowBorderDxfId="421" tableBorderDxfId="422" totalsRowBorderDxfId="338">
  <autoFilter ref="A3:D33" xr:uid="{B7A6F99B-9ACD-F443-8CBB-0BE423E39184}"/>
  <tableColumns count="4">
    <tableColumn id="1" xr3:uid="{94FA920E-FCD3-9D48-BBBC-D88B32391ADD}" name="№ з/п" totalsRowLabel="Всього" dataDxfId="420" totalsRowDxfId="337"/>
    <tableColumn id="2" xr3:uid="{82B13174-2F71-C04D-A2DB-2DB6CBECDF80}" name="Країна" totalsRowFunction="custom" totalsRowDxfId="336">
      <totalsRowFormula>COUNTA(B4:B33)</totalsRowFormula>
    </tableColumn>
    <tableColumn id="3" xr3:uid="{51320521-1121-5148-BF21-72E3F0264282}" name="Country" totalsRowFunction="custom" totalsRowDxfId="335">
      <totalsRowFormula>COUNTA(C4:C33)</totalsRowFormula>
    </tableColumn>
    <tableColumn id="4" xr3:uid="{07EF5199-F105-CC4C-8C0F-6D9EA7193189}" name="Кількість міст" totalsRowFunction="sum" dataDxfId="419" totalsRowDxfId="334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849D24A-974F-8D4A-B055-D483D07990A6}" name="Table11" displayName="Table11" ref="A4:BK52" totalsRowCount="1" headerRowDxfId="142" headerRowBorderDxfId="77" tableBorderDxfId="206" totalsRowBorderDxfId="141">
  <autoFilter ref="A4:BK51" xr:uid="{7849D24A-974F-8D4A-B055-D483D07990A6}"/>
  <tableColumns count="63">
    <tableColumn id="1" xr3:uid="{82FCFE5C-53A0-474D-B79B-4EAAF3A8F846}" name="№" totalsRowLabel="Всього" dataDxfId="205" totalsRowDxfId="140"/>
    <tableColumn id="2" xr3:uid="{C8453D04-6BDA-9346-BDFC-1950DE0E28D1}" name="Назва міста (н.п.)" totalsRowFunction="custom" dataDxfId="204" totalsRowDxfId="139">
      <totalsRowFormula>COUNTA(B5:B51)</totalsRowFormula>
    </tableColumn>
    <tableColumn id="3" xr3:uid="{10BA413A-0FA8-464E-AA67-8E58ADF8D082}" name="Найменування підприємства" totalsRowFunction="custom" dataDxfId="203" totalsRowDxfId="138">
      <totalsRowFormula>COUNTA(C5:C51)</totalsRowFormula>
    </tableColumn>
    <tableColumn id="4" xr3:uid="{7A8B4992-63C7-8243-B328-E3C6A409A0BE}" name="Всього пас.тролейб.на 01.01.2021" totalsRowFunction="custom" dataDxfId="202" totalsRowDxfId="137">
      <totalsRowFormula>SUM(D5:D51)</totalsRowFormula>
    </tableColumn>
    <tableColumn id="5" xr3:uid="{28D0F0CB-2A3C-4842-B145-C478F8B05366}" name="Всього служб. тролейб. на 01.01.2021" totalsRowFunction="custom" dataDxfId="201" totalsRowDxfId="136">
      <totalsRowFormula>SUM(E5:E51)</totalsRowFormula>
    </tableColumn>
    <tableColumn id="6" xr3:uid="{F4089C84-7325-524E-93E3-BAD6C5FC0A1B}" name="Дніпро" totalsRowFunction="custom" dataDxfId="200" totalsRowDxfId="135">
      <totalsRowFormula>SUM(F5:F51)</totalsRowFormula>
    </tableColumn>
    <tableColumn id="7" xr3:uid="{4D7CB650-41C5-6045-B8DE-009063E0DCB0}" name="Богдан Т90117" totalsRowFunction="custom" dataDxfId="199" totalsRowDxfId="134">
      <totalsRowFormula>SUM(G5:G51)</totalsRowFormula>
    </tableColumn>
    <tableColumn id="8" xr3:uid="{8C4D8CA8-CFDA-2944-8D13-B52155F8843E}" name="АКСМ-321" totalsRowFunction="custom" dataDxfId="198" totalsRowDxfId="133">
      <totalsRowFormula>SUM(H5:H51)</totalsRowFormula>
    </tableColumn>
    <tableColumn id="9" xr3:uid="{A7861610-4B1B-6E48-80DB-C4E59D4F97C8}" name="Богдан Т70117" totalsRowFunction="custom" dataDxfId="197" totalsRowDxfId="132">
      <totalsRowFormula>SUM(I5:I51)</totalsRowFormula>
    </tableColumn>
    <tableColumn id="10" xr3:uid="{2E9CAF59-E8FF-0E4E-B984-801D183785D7}" name="ЕлектронТ19102" totalsRowFunction="custom" dataDxfId="196" totalsRowDxfId="131">
      <totalsRowFormula>SUM(J5:J51)</totalsRowFormula>
    </tableColumn>
    <tableColumn id="11" xr3:uid="{118BA263-EF8D-5D47-8CC3-F2A7493225A4}" name="PTS-12" totalsRowFunction="custom" dataDxfId="195" totalsRowDxfId="130">
      <totalsRowFormula>SUM(K5:K51)</totalsRowFormula>
    </tableColumn>
    <tableColumn id="12" xr3:uid="{4877F45C-59CB-8D4B-8FAA-47C724089446}" name="ЕталонТ12110" totalsRowFunction="custom" dataDxfId="194" totalsRowDxfId="129">
      <totalsRowFormula>SUM(L5:L51)</totalsRowFormula>
    </tableColumn>
    <tableColumn id="13" xr3:uid="{0CE62EC8-406E-C942-B6E8-0F6226D2CE7F}" name="ПМЗ-Т2" totalsRowFunction="custom" dataDxfId="193" totalsRowDxfId="128">
      <totalsRowFormula>SUM(M5:M51)</totalsRowFormula>
    </tableColumn>
    <tableColumn id="14" xr3:uid="{84384F4B-F7A7-5B40-9221-8A42FABB5966}" name="VOLVO" totalsRowFunction="custom" dataDxfId="192" totalsRowDxfId="127">
      <totalsRowFormula>SUM(N5:N51)</totalsRowFormula>
    </tableColumn>
    <tableColumn id="15" xr3:uid="{CE20CDE1-3E2F-C14D-97FB-9023EF669DA2}" name="HESSNAW" totalsRowFunction="custom" dataDxfId="191" totalsRowDxfId="126">
      <totalsRowFormula>SUM(O5:O51)</totalsRowFormula>
    </tableColumn>
    <tableColumn id="16" xr3:uid="{FD2B9EC4-8643-3944-8757-084024D8FEA9}" name="Всього прибуло тролейбусів" totalsRowFunction="custom" dataDxfId="190" totalsRowDxfId="125">
      <calculatedColumnFormula>SUM(F5:O5)</calculatedColumnFormula>
      <totalsRowFormula>SUM(P5:P51)</totalsRowFormula>
    </tableColumn>
    <tableColumn id="17" xr3:uid="{E425E34B-3095-8048-9672-1976F749E5D9}" name="Skoda 14TR" totalsRowFunction="custom" dataDxfId="189" totalsRowDxfId="124">
      <totalsRowFormula>SUM(Q5:Q51)</totalsRowFormula>
    </tableColumn>
    <tableColumn id="18" xr3:uid="{874E717E-6AC6-1247-B548-4FB0DB1FFBA4}" name="ЗиУ-9" totalsRowFunction="custom" dataDxfId="188" totalsRowDxfId="123">
      <totalsRowFormula>SUM(R5:R51)</totalsRowFormula>
    </tableColumn>
    <tableColumn id="19" xr3:uid="{83DB3270-6A19-C340-94E5-7C529415F3F7}" name="МАN" totalsRowFunction="custom" dataDxfId="187" totalsRowDxfId="122">
      <totalsRowFormula>SUM(S5:S51)</totalsRowFormula>
    </tableColumn>
    <tableColumn id="20" xr3:uid="{D1C89199-B563-8E47-90A7-72301612C71E}" name="JELCZ" totalsRowFunction="custom" dataDxfId="186" totalsRowDxfId="121">
      <totalsRowFormula>SUM(T5:T51)</totalsRowFormula>
    </tableColumn>
    <tableColumn id="21" xr3:uid="{0980D9EC-0CBA-3844-AD64-055A6D30E080}" name="ПМЗ-Т22" totalsRowFunction="custom" dataDxfId="185" totalsRowDxfId="120">
      <totalsRowFormula>SUM(U5:U51)</totalsRowFormula>
    </tableColumn>
    <tableColumn id="22" xr3:uid="{F5D92B1A-5258-0A48-AB7D-42AD845DE2C0}" name="ПМЗ-Т1" totalsRowFunction="custom" dataDxfId="184" totalsRowDxfId="119">
      <totalsRowFormula>SUM(V5:V51)</totalsRowFormula>
    </tableColumn>
    <tableColumn id="23" xr3:uid="{0D53D8A2-85CB-914C-A0EC-985043EA9C97}" name="К-12" totalsRowFunction="custom" dataDxfId="183" totalsRowDxfId="118">
      <totalsRowFormula>SUM(W5:W51)</totalsRowFormula>
    </tableColumn>
    <tableColumn id="24" xr3:uid="{9258D5D6-A65D-7B47-8ECC-31667BB684E3}" name="ЛАЗ" totalsRowFunction="custom" dataDxfId="182" totalsRowDxfId="117">
      <totalsRowFormula>SUM(X5:X51)</totalsRowFormula>
    </tableColumn>
    <tableColumn id="25" xr3:uid="{296A2207-4EFD-A54C-8E21-A453079AD4ED}" name="Всього вибуло тролейбусів " totalsRowFunction="custom" dataDxfId="181" totalsRowDxfId="116">
      <calculatedColumnFormula>SUM(Q5:X5)</calculatedColumnFormula>
      <totalsRowFormula>SUM(Y5:Y51)</totalsRowFormula>
    </tableColumn>
    <tableColumn id="26" xr3:uid="{44D4A88C-583D-A946-8D76-12F6AF0E78C3}" name="Всього прибуло (+) та вибуло (-) тролейбусів" totalsRowFunction="custom" dataDxfId="180" totalsRowDxfId="115">
      <calculatedColumnFormula>P5-Y5</calculatedColumnFormula>
      <totalsRowFormula>SUM(Z5:Z51)</totalsRowFormula>
    </tableColumn>
    <tableColumn id="27" xr3:uid="{19BC0BDF-26D9-9846-88E9-C8F1D562B357}" name="ЗиУ-92" totalsRowFunction="custom" dataDxfId="179" totalsRowDxfId="114">
      <totalsRowFormula>SUM(AA5:AA51)</totalsRowFormula>
    </tableColumn>
    <tableColumn id="28" xr3:uid="{478FBEC4-0CDD-D540-A9E4-2B7A01C21C52}" name="ЗиУ-10" totalsRowFunction="custom" dataDxfId="178" totalsRowDxfId="113">
      <totalsRowFormula>SUM(AB5:AB51)</totalsRowFormula>
    </tableColumn>
    <tableColumn id="29" xr3:uid="{3F6D4395-19DE-5B4B-8897-F724D17192EE}" name="ПМЗ-Т13" totalsRowFunction="custom" dataDxfId="177" totalsRowDxfId="112">
      <totalsRowFormula>SUM(AC5:AC51)</totalsRowFormula>
    </tableColumn>
    <tableColumn id="30" xr3:uid="{39E4E306-7146-5D4C-A55E-5D2C245ED0AD}" name="ПМЗ-Т24" totalsRowFunction="custom" dataDxfId="176" totalsRowDxfId="111">
      <totalsRowFormula>SUM(AD5:AD51)</totalsRowFormula>
    </tableColumn>
    <tableColumn id="31" xr3:uid="{4898550D-2844-974E-8721-905DA2C73FED}" name="ПМЗ-Т2П" totalsRowFunction="custom" dataDxfId="175" totalsRowDxfId="110">
      <totalsRowFormula>SUM(AE5:AE51)</totalsRowFormula>
    </tableColumn>
    <tableColumn id="32" xr3:uid="{17B7C220-8664-D54E-A8E6-C41004814F20}" name="К-125" totalsRowFunction="custom" dataDxfId="174" totalsRowDxfId="109">
      <totalsRowFormula>SUM(AF5:AF51)</totalsRowFormula>
    </tableColumn>
    <tableColumn id="33" xr3:uid="{8E4A71BF-0B45-6C4F-946E-BBC6D4A70595}" name="ЛАЗ-52522" totalsRowFunction="custom" dataDxfId="173" totalsRowDxfId="108">
      <totalsRowFormula>SUM(AG5:AG51)</totalsRowFormula>
    </tableColumn>
    <tableColumn id="34" xr3:uid="{A4ADAC89-63EC-DC44-AED0-F017FF656087}" name="TROLZA-5265" totalsRowFunction="custom" dataDxfId="172" totalsRowDxfId="107">
      <totalsRowFormula>SUM(AH5:AH51)</totalsRowFormula>
    </tableColumn>
    <tableColumn id="35" xr3:uid="{7C9E1113-19F9-9348-8B51-F26AFED3DEBE}" name="ЛАЗ Е-301" totalsRowFunction="custom" dataDxfId="171" totalsRowDxfId="106">
      <totalsRowFormula>SUM(AI5:AI51)</totalsRowFormula>
    </tableColumn>
    <tableColumn id="36" xr3:uid="{B032364C-AD66-B549-9AA1-7FBFA16D29E2}" name="Skoda ТR" totalsRowFunction="custom" dataDxfId="170" totalsRowDxfId="105">
      <totalsRowFormula>SUM(AJ5:AJ51)</totalsRowFormula>
    </tableColumn>
    <tableColumn id="37" xr3:uid="{C44097D5-2C8A-7D4A-A2A9-A2851695FE36}" name="МАЗ-103Т" totalsRowFunction="custom" dataDxfId="169" totalsRowDxfId="104">
      <totalsRowFormula>SUM(AK5:AK51)</totalsRowFormula>
    </tableColumn>
    <tableColumn id="38" xr3:uid="{37B24B69-AEBE-9848-9FC8-124EAE3B3D8C}" name="МАЗЕТОН-103Т" totalsRowFunction="custom" dataDxfId="168" totalsRowDxfId="103">
      <totalsRowFormula>SUM(AL5:AL51)</totalsRowFormula>
    </tableColumn>
    <tableColumn id="39" xr3:uid="{288425FA-73A1-6548-9DC1-1148A7B70FD6}" name="Е-186" totalsRowFunction="custom" dataDxfId="167" totalsRowDxfId="102">
      <totalsRowFormula>SUM(AM5:AM51)</totalsRowFormula>
    </tableColumn>
    <tableColumn id="40" xr3:uid="{1C0A4236-68C5-FA41-8745-8974BCE87B45}" name="ЛАЗЕ-183" totalsRowFunction="custom" dataDxfId="166" totalsRowDxfId="101">
      <totalsRowFormula>SUM(AN5:AN51)</totalsRowFormula>
    </tableColumn>
    <tableColumn id="41" xr3:uid="{460AAE69-5B97-2543-9779-96EF8692750C}" name="ЛуАЗЕ-231" totalsRowFunction="custom" dataDxfId="165" totalsRowDxfId="100">
      <totalsRowFormula>SUM(AO5:AO51)</totalsRowFormula>
    </tableColumn>
    <tableColumn id="42" xr3:uid="{341027EE-937F-5945-90E2-DFC4BD15640D}" name="Богдан" totalsRowFunction="custom" dataDxfId="164" totalsRowDxfId="99">
      <totalsRowFormula>SUM(AP5:AP51)</totalsRowFormula>
    </tableColumn>
    <tableColumn id="43" xr3:uid="{6F7CDCDA-08CA-5C4E-A492-65D24E9DFEDF}" name="Дніпро Е-187" totalsRowFunction="custom" dataDxfId="163" totalsRowDxfId="98">
      <totalsRowFormula>SUM(AQ5:AQ51)</totalsRowFormula>
    </tableColumn>
    <tableColumn id="44" xr3:uid="{912698AC-CBAE-FA43-B916-6E4B60A3A53D}" name="АКСМ-3213" totalsRowFunction="custom" dataDxfId="162" totalsRowDxfId="97">
      <totalsRowFormula>SUM(AR5:AR51)</totalsRowFormula>
    </tableColumn>
    <tableColumn id="45" xr3:uid="{63F04BA1-E535-DD41-91FF-E7DF2AD1349A}" name="БКМ-321" totalsRowFunction="custom" dataDxfId="161" totalsRowDxfId="96">
      <totalsRowFormula>SUM(AS5:AS51)</totalsRowFormula>
    </tableColumn>
    <tableColumn id="46" xr3:uid="{5D06F49E-1FF6-0645-B215-E542D1FB30C6}" name="SAM" totalsRowFunction="custom" dataDxfId="160" totalsRowDxfId="95">
      <totalsRowFormula>SUM(AT5:AT51)</totalsRowFormula>
    </tableColumn>
    <tableColumn id="47" xr3:uid="{18BA6554-ED06-A04C-9732-5B94900F9D16}" name="VOLVOB10M" totalsRowFunction="custom" dataDxfId="159" totalsRowDxfId="94">
      <totalsRowFormula>SUM(AU5:AU51)</totalsRowFormula>
    </tableColumn>
    <tableColumn id="48" xr3:uid="{C1A40D54-0082-C44A-8C64-DCCAD2F7EE27}" name="Дніпро " totalsRowFunction="custom" dataDxfId="158" totalsRowDxfId="93">
      <totalsRowFormula>SUM(AV5:AV51)</totalsRowFormula>
    </tableColumn>
    <tableColumn id="49" xr3:uid="{AD8C2375-1603-0F48-BEDC-849CAE95EA23}" name="ЕлектронТ191024" totalsRowFunction="custom" dataDxfId="157" totalsRowDxfId="92">
      <totalsRowFormula>SUM(AW5:AW51)</totalsRowFormula>
    </tableColumn>
    <tableColumn id="50" xr3:uid="{FF561834-99E2-DA44-A443-33623A79E4EC}" name="ЕталонТ121105" totalsRowFunction="custom" dataDxfId="156" totalsRowDxfId="91">
      <totalsRowFormula>SUM(AX5:AX51)</totalsRowFormula>
    </tableColumn>
    <tableColumn id="51" xr3:uid="{A14CEDD0-C019-D04F-80A0-FE4364B0D8DE}" name="Mersedes " totalsRowFunction="custom" dataDxfId="155" totalsRowDxfId="90">
      <totalsRowFormula>SUM(AY5:AY51)</totalsRowFormula>
    </tableColumn>
    <tableColumn id="52" xr3:uid="{030FE93F-7529-9C4D-ACDE-97325B4A2933}" name="МАN6" totalsRowFunction="custom" dataDxfId="154" totalsRowDxfId="89">
      <totalsRowFormula>SUM(AZ5:AZ51)</totalsRowFormula>
    </tableColumn>
    <tableColumn id="53" xr3:uid="{509D7770-950C-3847-BF1B-01A30248B117}" name="Graft&amp;Stift" totalsRowFunction="custom" dataDxfId="153" totalsRowDxfId="88">
      <totalsRowFormula>SUM(BA5:BA51)</totalsRowFormula>
    </tableColumn>
    <tableColumn id="54" xr3:uid="{196928C3-DC39-3E4C-ACB8-3570DF8FC3A1}" name="АКСМ43303А" totalsRowFunction="custom" dataDxfId="152" totalsRowDxfId="87">
      <totalsRowFormula>SUM(BB5:BB51)</totalsRowFormula>
    </tableColumn>
    <tableColumn id="55" xr3:uid="{2D0C0E81-6C18-0040-9A51-1DE1DCC5955F}" name="Ikarus 280.94" totalsRowFunction="custom" dataDxfId="151" totalsRowDxfId="86">
      <totalsRowFormula>SUM(BC5:BC51)</totalsRowFormula>
    </tableColumn>
    <tableColumn id="56" xr3:uid="{DECA6A71-214E-2748-A7D0-C289E4505E6E}" name="JELCZ7" totalsRowFunction="custom" dataDxfId="150" totalsRowDxfId="85">
      <totalsRowFormula>SUM(BD5:BD51)</totalsRowFormula>
    </tableColumn>
    <tableColumn id="57" xr3:uid="{21A8684F-C8F5-8B43-8047-4269B8A15F44}" name="PTS-126" totalsRowFunction="custom" dataDxfId="149" totalsRowDxfId="84">
      <totalsRowFormula>SUM(BE5:BE51)</totalsRowFormula>
    </tableColumn>
    <tableColumn id="58" xr3:uid="{54A8E569-28FD-B844-96C2-30B078936776}" name="VAN HOOL" totalsRowFunction="custom" dataDxfId="148" totalsRowDxfId="83">
      <totalsRowFormula>SUM(BF5:BF51)</totalsRowFormula>
    </tableColumn>
    <tableColumn id="59" xr3:uid="{F5419D10-ED6D-4E44-B921-497FA7CE612F}" name="HESSNAW7" totalsRowFunction="custom" dataDxfId="147" totalsRowDxfId="82">
      <totalsRowFormula>SUM(BG5:BG51)</totalsRowFormula>
    </tableColumn>
    <tableColumn id="60" xr3:uid="{54451DE4-F8AE-CF4B-9242-3DAF499D2695}" name="Всього пас.тролейб.на 01.01.2022" totalsRowFunction="custom" dataDxfId="146" totalsRowDxfId="81">
      <calculatedColumnFormula>SUM(AA5:BG5)</calculatedColumnFormula>
      <totalsRowFormula>SUM(BH5:BH51)</totalsRowFormula>
    </tableColumn>
    <tableColumn id="61" xr3:uid="{99FC01D5-D65B-6C4C-A0DC-C66508CA5C79}" name="Всього служб. тролейбусів на 01.01.2022" totalsRowFunction="custom" dataDxfId="145" totalsRowDxfId="80">
      <totalsRowFormula>SUM(BI5:BI51)</totalsRowFormula>
    </tableColumn>
    <tableColumn id="62" xr3:uid="{939E0A8C-CC4E-E046-A0B6-A1E8A332A4EF}" name="Всього всіх тролейбусів на 01.01.2022" totalsRowFunction="custom" dataDxfId="144" totalsRowDxfId="79">
      <calculatedColumnFormula>BH5+BI5</calculatedColumnFormula>
      <totalsRowFormula>SUM(BJ5:BJ51)</totalsRowFormula>
    </tableColumn>
    <tableColumn id="63" xr3:uid="{9F9EE5A2-3589-6547-9977-396272C3F1C2}" name="Примітка *" dataDxfId="143" totalsRowDxfId="78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2B624B9-B3FA-024D-B8FA-18CEEC5415ED}" name="Table12" displayName="Table12" ref="A5:R34" totalsRowShown="0" tableBorderDxfId="76">
  <autoFilter ref="A5:R34" xr:uid="{52B624B9-B3FA-024D-B8FA-18CEEC5415ED}"/>
  <tableColumns count="18">
    <tableColumn id="1" xr3:uid="{2808E575-7B60-A745-B1B1-830CB473709F}" name="Рейтинг серед підприємств"/>
    <tableColumn id="2" xr3:uid="{9A9B6F7A-38A1-A348-BCA9-EC5E4AAA4557}" name="Назва міста (н.п.)" dataDxfId="75"/>
    <tableColumn id="3" xr3:uid="{DBD835D2-5C79-CF49-9345-5698D1A6F7C4}" name="Назва підприємств міського електротранспорту України" dataDxfId="74"/>
    <tableColumn id="4" xr3:uid="{CCC4EC63-E78C-9141-A16B-DF84ED88705E}" name="середньодобовий пробіг одиниці РС (км)" dataDxfId="73"/>
    <tableColumn id="5" xr3:uid="{0A8E4308-5E42-8442-A007-8C1ACAACE9BC}" name="Рейтинг за показником" dataDxfId="72"/>
    <tableColumn id="6" xr3:uid="{FE8FA885-63E9-8642-BB02-7A4660C22ADA}" name="середньодобові пасажироперевезення випущеною на лінію одиницею РС (чол.)" dataDxfId="71"/>
    <tableColumn id="7" xr3:uid="{769560EA-1B86-6840-8DD8-8158CD224470}" name="Рейтинг за показником2" dataDxfId="70"/>
    <tableColumn id="8" xr3:uid="{D27588F7-F2D3-A343-911E-312BFE4D9A2C}" name="дохід від реалізації квитків на 1 км транспортної роботи (гривень)" dataDxfId="69"/>
    <tableColumn id="9" xr3:uid="{B232A5BC-1AB7-854A-A2C3-C3D3B3D65D98}" name="Рейтинг за показником3" dataDxfId="68"/>
    <tableColumn id="10" xr3:uid="{A11CBFB1-06DB-1C4F-89DB-7E7AC672C861}" name="покриття доходами від реалізації квитків витрат на 1 км пробігу РС з пасажирами (відсоток)" dataDxfId="67"/>
    <tableColumn id="11" xr3:uid="{346C1A57-9EC0-9943-BEEF-1B6B2FADB479}" name="Рейтинг за показником4" dataDxfId="66"/>
    <tableColumn id="12" xr3:uid="{DEF8F2BB-4B29-2F46-8C4A-0651A0D595E4}" name="кількість працівників на одиницю РС в русі (чол.)" dataDxfId="65"/>
    <tableColumn id="13" xr3:uid="{DF193888-AFB9-8F43-995A-15B2BCFBBCD4}" name="Рейтинг за показником5" dataDxfId="64"/>
    <tableColumn id="14" xr3:uid="{844135FF-CD20-4F43-8ED6-D17514A7ADA8}" name="рівень рентабельності роботи підприємства   (відсоток)" dataDxfId="63"/>
    <tableColumn id="15" xr3:uid="{7224309E-B345-1340-AB36-21AAE6C0CD39}" name="Рейтинг за показником6" dataDxfId="62"/>
    <tableColumn id="16" xr3:uid="{C87EE5C4-0D72-204C-9BBF-1988FB79187E}" name="Середньомісячна зарплата одного працівника         (гривень)" dataDxfId="61"/>
    <tableColumn id="17" xr3:uid="{80C15FFC-643F-4C47-AD63-1CEEC3DBDD08}" name="Рейтинг за показником7" dataDxfId="60"/>
    <tableColumn id="18" xr3:uid="{6E32073C-98CD-B44C-A905-E08D0EAEF880}" name="Сума рейтингових показників ефективності роботи підприємств " dataDxfId="5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4C83CB4-E875-8D4E-BEE6-107288B5FCD7}" name="Table3" displayName="Table3" ref="A3:K230" totalsRowCount="1" headerRowDxfId="403" dataDxfId="404" totalsRowDxfId="401" headerRowBorderDxfId="416" tableBorderDxfId="417" totalsRowBorderDxfId="402">
  <autoFilter ref="A3:K229" xr:uid="{14C83CB4-E875-8D4E-BEE6-107288B5FCD7}"/>
  <tableColumns count="11">
    <tableColumn id="1" xr3:uid="{29A0D5DC-55A4-EF4E-80CB-FEA2AC885106}" name="№ з/п" totalsRowLabel="Всього" dataDxfId="415" totalsRowDxfId="332"/>
    <tableColumn id="2" xr3:uid="{2839AFF0-9AB4-8240-9A80-1E46FD3205AF}" name="Країна" totalsRowFunction="custom" dataDxfId="414" totalsRowDxfId="331">
      <totalsRowFormula>IFERROR(__xludf.DUMMYFUNCTION("COUNTUNIQUE(B4:B229)"),30)</totalsRowFormula>
    </tableColumn>
    <tableColumn id="3" xr3:uid="{703CFA8D-EAD4-2A42-BD63-9B40A61271A0}" name="Місто" totalsRowFunction="custom" dataDxfId="413" totalsRowDxfId="330">
      <totalsRowFormula>COUNTA(Table3[Місто])</totalsRowFormula>
    </tableColumn>
    <tableColumn id="4" xr3:uid="{A9F7382C-832B-424E-BC47-EC434911C418}" name="City" totalsRowFunction="custom" dataDxfId="412" totalsRowDxfId="329">
      <totalsRowFormula>COUNTA(Table3[City])</totalsRowFormula>
    </tableColumn>
    <tableColumn id="5" xr3:uid="{32E13D19-F858-8C45-8DB7-A5AB72835348}" name="Рік запуску" dataDxfId="411" totalsRowDxfId="328"/>
    <tableColumn id="6" xr3:uid="{02FACE32-083D-1B4F-B9BB-EE8C616AB6EC}" name="Рік відновлення" dataDxfId="410" totalsRowDxfId="327"/>
    <tableColumn id="7" xr3:uid="{E2D6A23A-8B4C-CE45-9C7E-29F9131E4BFA}" name="Довжина колій (км)" dataDxfId="409" totalsRowDxfId="326"/>
    <tableColumn id="8" xr3:uid="{51DC1B74-0401-2D49-8764-CCF1C11A80B9}" name="Кількість маршрутів" dataDxfId="408" totalsRowDxfId="325"/>
    <tableColumn id="9" xr3:uid="{9A89E533-BEA0-414E-A9A3-9C39E8857C23}" name="Ширина колії (мм)" dataDxfId="407" totalsRowDxfId="324"/>
    <tableColumn id="10" xr3:uid="{5199A751-0A55-1D46-9510-F2CFE4835FEA}" name="Кількість вагонів" dataDxfId="406" totalsRowDxfId="323"/>
    <tableColumn id="11" xr3:uid="{E48C5852-CBD8-B149-90D8-BEFB2DEB32F2}" name="Щорічний пасажиропотік (млн)" totalsRowFunction="sum" dataDxfId="405" totalsRowDxfId="32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1DFED35-351B-D44D-B704-1A0B10DBF852}" name="Table4" displayName="Table4" ref="A3:D29" totalsRowCount="1" headerRowDxfId="400" totalsRowDxfId="392" headerRowBorderDxfId="398" tableBorderDxfId="399" totalsRowBorderDxfId="393">
  <autoFilter ref="A3:D28" xr:uid="{71DFED35-351B-D44D-B704-1A0B10DBF852}"/>
  <tableColumns count="4">
    <tableColumn id="1" xr3:uid="{EFDE7CEE-5235-6641-9808-6C4972D5931C}" name="№ з/п" totalsRowLabel="Всього" dataDxfId="397" totalsRowDxfId="321"/>
    <tableColumn id="2" xr3:uid="{02A9F7DD-08E8-9440-BEC8-049E6E80AD52}" name="Країна" totalsRowFunction="custom" dataDxfId="396" totalsRowDxfId="320">
      <totalsRowFormula>COUNTA(Table4[Країна])</totalsRowFormula>
    </tableColumn>
    <tableColumn id="3" xr3:uid="{B6B80497-052A-4A45-9B8B-9ABC745FBBE9}" name="Country" totalsRowFunction="custom" dataDxfId="395" totalsRowDxfId="319">
      <totalsRowFormula>COUNTA(Table4[Country])</totalsRowFormula>
    </tableColumn>
    <tableColumn id="4" xr3:uid="{F4B4587E-79B8-1F4D-964B-BD595609B867}" name="Кількість міст" totalsRowFunction="sum" dataDxfId="394" totalsRowDxfId="31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C933925-9CA8-0A4F-A892-DBD4168F741A}" name="Table5" displayName="Table5" ref="A3:J150" totalsRowCount="1" headerRowDxfId="378" dataDxfId="379" headerRowBorderDxfId="390" tableBorderDxfId="391">
  <autoFilter ref="A3:J149" xr:uid="{7C933925-9CA8-0A4F-A892-DBD4168F741A}"/>
  <tableColumns count="10">
    <tableColumn id="1" xr3:uid="{41325EBA-5EB7-5844-8E1E-79741BCF2B55}" name="№ з/п" totalsRowLabel="Всього" dataDxfId="389" totalsRowDxfId="317"/>
    <tableColumn id="2" xr3:uid="{F8E4D6BB-0390-684E-82B3-32278C9566F0}" name="Країна" totalsRowFunction="custom" dataDxfId="388" totalsRowDxfId="316">
      <totalsRowFormula>IFERROR(__xludf.DUMMYFUNCTION("COUNTUNIQUE(B4:B151)"),25)</totalsRowFormula>
    </tableColumn>
    <tableColumn id="3" xr3:uid="{27D8B255-E708-DA44-86B2-197BA6EAB974}" name="Місто" totalsRowFunction="custom" dataDxfId="387" totalsRowDxfId="315">
      <totalsRowFormula>COUNTA(Table5[Місто])</totalsRowFormula>
    </tableColumn>
    <tableColumn id="4" xr3:uid="{C89F019D-DAD4-0F4A-B42F-6ECB3B01439E}" name="City" totalsRowFunction="custom" dataDxfId="386" totalsRowDxfId="314">
      <totalsRowFormula>COUNTA(Table5[City])</totalsRowFormula>
    </tableColumn>
    <tableColumn id="5" xr3:uid="{3EB77BB3-8A0B-B043-A04F-BA56E9327809}" name="Рік запуску" dataDxfId="385" totalsRowDxfId="313"/>
    <tableColumn id="6" xr3:uid="{3AF2E0F4-2638-6443-8C9D-749BABF07659}" name="Рік відновлення" dataDxfId="384" totalsRowDxfId="312"/>
    <tableColumn id="7" xr3:uid="{02EDF356-D51E-8D49-AD37-6463E9DC71A8}" name="Довжина контактної мережі (км)" dataDxfId="383" totalsRowDxfId="311"/>
    <tableColumn id="8" xr3:uid="{04479BE0-6E8F-B340-8AD1-B81790685330}" name="Кількість маршрутів" dataDxfId="382" totalsRowDxfId="310"/>
    <tableColumn id="9" xr3:uid="{BF2A214A-5BFC-3949-AF32-13B764DB056F}" name="Кількість тролейбусів" dataDxfId="381" totalsRowDxfId="309"/>
    <tableColumn id="10" xr3:uid="{E1EBB4EF-15F7-2143-83F5-884D0A787E04}" name="Щорічний пасажиропотік (млн)" dataDxfId="380" totalsRowDxfId="308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B029DAD-A9BE-D644-B18C-FA71EFCBB94F}" name="Table6" displayName="Table6" ref="A3:I51" totalsRowCount="1" headerRowDxfId="364" dataDxfId="365" headerRowBorderDxfId="376" tableBorderDxfId="377" totalsRowBorderDxfId="375">
  <autoFilter ref="A3:I50" xr:uid="{EB029DAD-A9BE-D644-B18C-FA71EFCBB94F}"/>
  <tableColumns count="9">
    <tableColumn id="1" xr3:uid="{239D227B-CA78-DF44-BF7E-16666D1B2EB1}" name="№ з/п" totalsRowLabel="ВСЬОГО" dataDxfId="374" totalsRowDxfId="58"/>
    <tableColumn id="2" xr3:uid="{6BFAAA26-2719-7546-B901-C7EA7ECD1E0C}" name="Місто " dataDxfId="373" totalsRowDxfId="57"/>
    <tableColumn id="3" xr3:uid="{DD677C60-625E-7B4A-B8FB-B82160095980}" name="Населення (2020)" totalsRowFunction="custom" dataDxfId="372" totalsRowDxfId="50">
      <totalsRowFormula>SUM(Table6[Населення (2020)])</totalsRowFormula>
    </tableColumn>
    <tableColumn id="4" xr3:uid="{1F975691-FEC7-3648-80C4-C1BE5D9761D0}" name="Метро" totalsRowFunction="custom" dataDxfId="371" totalsRowDxfId="56">
      <totalsRowFormula>COUNTA(D4:D50)</totalsRowFormula>
    </tableColumn>
    <tableColumn id="5" xr3:uid="{16AEBE6C-364C-D94A-AEEC-08AEBF6D90D0}" name="Трамвай" totalsRowFunction="custom" dataDxfId="370" totalsRowDxfId="55">
      <totalsRowFormula>COUNTA(E4:E50)</totalsRowFormula>
    </tableColumn>
    <tableColumn id="6" xr3:uid="{072982D4-6389-7049-926D-B7F64573E808}" name="Тролейбус" totalsRowFunction="custom" dataDxfId="369" totalsRowDxfId="54">
      <totalsRowFormula>COUNTA(F4:F50)</totalsRowFormula>
    </tableColumn>
    <tableColumn id="7" xr3:uid="{121598DF-B20A-1B4C-B7E2-4F4BFD15B279}" name="Автобус ком." totalsRowFunction="custom" dataDxfId="368" totalsRowDxfId="53">
      <totalsRowFormula>COUNTA(G4:G50)</totalsRowFormula>
    </tableColumn>
    <tableColumn id="8" xr3:uid="{C435B871-BC87-AC4A-9BAD-4F6FFE413678}" name="Автобус приват." totalsRowFunction="custom" dataDxfId="367" totalsRowDxfId="52">
      <totalsRowFormula>COUNTA(H4:H50)</totalsRowFormula>
    </tableColumn>
    <tableColumn id="9" xr3:uid="{CEC73912-6BD6-4547-A27F-B819E6C3163A}" name="City" totalsRowLabel="TOTAL" dataDxfId="366" totalsRowDxfId="51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96DB520-C0DE-2447-84BD-5A87AA2B0FD6}" name="Table7" displayName="Table7" ref="A3:I22" totalsRowCount="1" headerRowDxfId="350" dataDxfId="351" headerRowBorderDxfId="362" tableBorderDxfId="363" totalsRowBorderDxfId="361">
  <autoFilter ref="A3:I21" xr:uid="{796DB520-C0DE-2447-84BD-5A87AA2B0FD6}"/>
  <tableColumns count="9">
    <tableColumn id="1" xr3:uid="{A3A16882-D3C7-344F-9D8D-AD4B01F7B70B}" name="№ з/п" totalsRowLabel="Всього" dataDxfId="360" totalsRowDxfId="306"/>
    <tableColumn id="2" xr3:uid="{D5496E25-8272-B44B-9509-58E91B4F543C}" name="Місто" totalsRowFunction="custom" dataDxfId="359" totalsRowDxfId="305">
      <totalsRowFormula>COUNTA(Table7[Місто])</totalsRowFormula>
    </tableColumn>
    <tableColumn id="3" xr3:uid="{0CE3275F-DFC7-5641-8C01-5EF07477267E}" name="Дата відкриття" dataDxfId="358" totalsRowDxfId="304"/>
    <tableColumn id="4" xr3:uid="{E0C82221-452A-1F44-B888-011F91F4F270}" name="Статус системи" dataDxfId="357" totalsRowDxfId="303"/>
    <tableColumn id="5" xr3:uid="{50561F76-3B95-6044-B396-2A4FEBB1FE00}" name="Довжина колій (км)" totalsRowFunction="custom" dataDxfId="356" totalsRowDxfId="302">
      <totalsRowFormula>SUM(Table7[Довжина колій (км)])</totalsRowFormula>
    </tableColumn>
    <tableColumn id="6" xr3:uid="{BC7A75A3-4BCC-9C40-AAA2-5CAA3D4C793F}" name="Ширина колії (мм)" dataDxfId="355" totalsRowDxfId="301"/>
    <tableColumn id="7" xr3:uid="{32D70A89-E91B-1D4D-B571-44CD39D075AF}" name="Кількість маршрутів" dataDxfId="354" totalsRowDxfId="300"/>
    <tableColumn id="8" xr3:uid="{F1BAB491-F338-5B4E-9838-15661D18A0C5}" name="Кількість вагонів" totalsRowFunction="custom" dataDxfId="353" totalsRowDxfId="299">
      <totalsRowFormula>SUM(Table7[Кількість вагонів])</totalsRowFormula>
    </tableColumn>
    <tableColumn id="9" xr3:uid="{A87A8BDC-A59B-CD44-A36C-2CCB96B11E67}" name="Примітка" totalsRowFunction="count" dataDxfId="352" totalsRowDxfId="307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A840B4D-6330-1C45-8F04-B2EAC32149C8}" name="Table8" displayName="Table8" ref="A3:H45" totalsRowCount="1" headerRowDxfId="339" headerRowBorderDxfId="348" tableBorderDxfId="349" totalsRowBorderDxfId="347">
  <autoFilter ref="A3:H44" xr:uid="{1A840B4D-6330-1C45-8F04-B2EAC32149C8}"/>
  <tableColumns count="8">
    <tableColumn id="1" xr3:uid="{67B4B005-EDA9-1949-B828-7443D5B6A83A}" name="№ з/п" totalsRowLabel="Всього" dataDxfId="346" totalsRowDxfId="297"/>
    <tableColumn id="2" xr3:uid="{5F00F372-2850-A647-A4CD-A6910B308158}" name="Місто" totalsRowFunction="custom" dataDxfId="298" totalsRowDxfId="296">
      <totalsRowFormula>COUNTA(Table8[Статус системи])</totalsRowFormula>
    </tableColumn>
    <tableColumn id="3" xr3:uid="{2CA8E252-5783-2F49-84E4-52DC1A0A567A}" name="Дата відкриття" dataDxfId="345" totalsRowDxfId="295"/>
    <tableColumn id="4" xr3:uid="{79F75BF6-DFDB-2541-974A-7D6CAAE41B6D}" name="Статус системи" totalsRowFunction="custom" dataDxfId="344" totalsRowDxfId="294">
      <totalsRowFormula>COUNTA(Table8[Статус системи])</totalsRowFormula>
    </tableColumn>
    <tableColumn id="5" xr3:uid="{F910854D-F613-BD44-AC2F-A45DFEFAD946}" name="Довжина контактної мережі (км)" totalsRowFunction="custom" dataDxfId="343" totalsRowDxfId="293">
      <totalsRowFormula>SUM(Table8[Довжина контактної мережі (км)])</totalsRowFormula>
    </tableColumn>
    <tableColumn id="6" xr3:uid="{E440454C-B467-F94C-8BC1-E8399A9080B4}" name="Кількість маршрутів" dataDxfId="342" totalsRowDxfId="292"/>
    <tableColumn id="7" xr3:uid="{7A62677D-F925-B446-858E-1E2FE78FE343}" name="Кількість тролейбусів" totalsRowFunction="custom" dataDxfId="341" totalsRowDxfId="291">
      <totalsRowFormula>SUM(Table8[Кількість тролейбусів])</totalsRowFormula>
    </tableColumn>
    <tableColumn id="8" xr3:uid="{B35D3626-9FA5-7649-B17D-FCF024E6EDC8}" name="Примітка" dataDxfId="340" totalsRowDxfId="290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A5F89208-6D61-7A4B-B427-213F8DB76800}" name="Table9" displayName="Table9" ref="A3:P59" totalsRowCount="1" headerRowDxfId="273" dataDxfId="274" totalsRowDxfId="255" tableBorderDxfId="289" totalsRowBorderDxfId="272">
  <autoFilter ref="A3:P58" xr:uid="{A5F89208-6D61-7A4B-B427-213F8DB76800}"/>
  <tableColumns count="16">
    <tableColumn id="1" xr3:uid="{EB2EE2A5-526F-1848-9920-A729E4D127F6}" name="№ з/п" totalsRowLabel="Всього" dataDxfId="288" totalsRowDxfId="271"/>
    <tableColumn id="2" xr3:uid="{E568BC4D-8A44-DC4C-BAD8-C8E667901B25}" name="Назва міста (н.п.)" totalsRowFunction="custom" dataDxfId="287" totalsRowDxfId="270">
      <totalsRowFormula>COUNTA(Table9[Назва міста (н.п.)])</totalsRowFormula>
    </tableColumn>
    <tableColumn id="3" xr3:uid="{69244F49-2E1E-1D47-AD96-08CF1DE81DF5}" name="Найменування підприємства" totalsRowFunction="custom" totalsRowDxfId="269">
      <totalsRowFormula>COUNTA(Table9[Найменування підприємства])</totalsRowFormula>
    </tableColumn>
    <tableColumn id="4" xr3:uid="{CBD564E0-1AFF-054D-98F9-EA047E5C02EB}" name="Контактна мережа трамвая" totalsRowFunction="custom" dataDxfId="286" totalsRowDxfId="268">
      <totalsRowFormula>SUM(Table9[Контактна мережа трамвая])</totalsRowFormula>
    </tableColumn>
    <tableColumn id="5" xr3:uid="{796E0188-3FA0-0F4E-823C-160F88341FE8}" name="Прибуло/вибуло трамвайної колії" totalsRowFunction="custom" dataDxfId="285" totalsRowDxfId="267">
      <totalsRowFormula>SUM(Table9[Прибуло/вибуло трамвайної колії])</totalsRowFormula>
    </tableColumn>
    <tableColumn id="6" xr3:uid="{FD66AF82-2AFA-7E45-9BAB-BD9F24D1F2D8}" name="Трамвайна колія, км" totalsRowFunction="custom" dataDxfId="284" totalsRowDxfId="266">
      <totalsRowFormula>SUM(Table9[Трамвайна колія, км])</totalsRowFormula>
    </tableColumn>
    <tableColumn id="7" xr3:uid="{8AF7D0B6-C217-C44C-A24E-E67C6C00862A}" name="Прибуло/вибуло ліній тролейбуса" totalsRowFunction="custom" dataDxfId="283" totalsRowDxfId="265">
      <totalsRowFormula>SUM(Table9[Прибуло/вибуло ліній тролейбуса])</totalsRowFormula>
    </tableColumn>
    <tableColumn id="8" xr3:uid="{43FF3DD6-C2A4-DA47-8FC9-A547AF80B384}" name="Контактна мережа  тролейбуса, км" totalsRowFunction="custom" totalsRowDxfId="264">
      <totalsRowFormula>SUM(Table9[Контактна мережа  тролейбуса, км])</totalsRowFormula>
    </tableColumn>
    <tableColumn id="9" xr3:uid="{212FAD8C-74FB-C643-87FB-824B4F3A7DA1}" name="Кількість трамвайних депо" totalsRowFunction="custom" dataDxfId="282" totalsRowDxfId="263">
      <totalsRowFormula>SUM(Table9[Кількість трамвайних депо])</totalsRowFormula>
    </tableColumn>
    <tableColumn id="10" xr3:uid="{7AA9DA73-B4B2-5047-A8D5-705761E5737C}" name="Кількість тролейбус. депо " totalsRowFunction="custom" dataDxfId="281" totalsRowDxfId="262">
      <totalsRowFormula>SUM(Table9[Кількість тролейбус. депо ])</totalsRowFormula>
    </tableColumn>
    <tableColumn id="11" xr3:uid="{729E6E29-820B-E346-BC41-291F902A2752}" name="Прибуло/вибуло трамвайних маршрутів" totalsRowFunction="custom" dataDxfId="280" totalsRowDxfId="261">
      <totalsRowFormula>SUM(Table9[Прибуло/вибуло трамвайних маршрутів])</totalsRowFormula>
    </tableColumn>
    <tableColumn id="12" xr3:uid="{42D0165E-8394-9846-82D4-20675490F555}" name="Кількість трамвайних маршрутів" totalsRowFunction="custom" dataDxfId="279" totalsRowDxfId="260">
      <totalsRowFormula>SUM(Table9[Кількість трамвайних маршрутів])</totalsRowFormula>
    </tableColumn>
    <tableColumn id="13" xr3:uid="{48621DD9-2220-5349-B420-62E1A5BC3BC9}" name="Прибуло/вибуло тролейбусних маршрутів" totalsRowFunction="custom" dataDxfId="278" totalsRowDxfId="259">
      <totalsRowFormula>SUM(Table9[Прибуло/вибуло тролейбусних маршрутів])</totalsRowFormula>
    </tableColumn>
    <tableColumn id="14" xr3:uid="{7A5889B6-388B-E14A-977C-E448075BA5B6}" name="Кількість тролейбус. маршрутів" totalsRowFunction="custom" dataDxfId="277" totalsRowDxfId="258">
      <totalsRowFormula>SUM(Table9[Кількість тролейбус. маршрутів])</totalsRowFormula>
    </tableColumn>
    <tableColumn id="15" xr3:uid="{5B9F9175-2D76-374C-8F45-9CC492B54B39}" name="Прибуло/вибуло тягових підстанцій" totalsRowFunction="custom" dataDxfId="276" totalsRowDxfId="257">
      <totalsRowFormula>SUM(Table9[Прибуло/вибуло тягових підстанцій])</totalsRowFormula>
    </tableColumn>
    <tableColumn id="16" xr3:uid="{12A904CD-5B9A-E644-A8B7-86F023CFDB81}" name="Кількість тягових підстанцій" totalsRowFunction="custom" dataDxfId="275" totalsRowDxfId="256">
      <totalsRowFormula>SUM(Table9[Кількість тягових підстанцій])</totalsRowFormula>
    </tableColumn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6EEAE0D-6E48-AF45-BCE5-AF0D52CF008E}" name="Table10" displayName="Table10" ref="A4:AV31" totalsRowCount="1" headerRowDxfId="209" totalsRowDxfId="0" tableBorderDxfId="254" totalsRowBorderDxfId="49">
  <autoFilter ref="A4:AV30" xr:uid="{F6EEAE0D-6E48-AF45-BCE5-AF0D52CF008E}"/>
  <tableColumns count="48">
    <tableColumn id="1" xr3:uid="{0F9F3483-5727-F747-8504-22C3A4CC60F2}" name="№" totalsRowLabel="Всього" dataDxfId="253" totalsRowDxfId="48"/>
    <tableColumn id="2" xr3:uid="{0842782C-9DEB-8D42-8141-C16AAADD808D}" name="Назва міста (н.п.)" totalsRowFunction="custom" totalsRowDxfId="47">
      <totalsRowFormula>COUNTA(B5:B30)</totalsRowFormula>
    </tableColumn>
    <tableColumn id="3" xr3:uid="{FC102A78-C390-3247-87B3-FE0A3B09B6C9}" name="Найменування підприємства" totalsRowFunction="custom" totalsRowDxfId="46">
      <totalsRowFormula>COUNTA(C5:C30)</totalsRowFormula>
    </tableColumn>
    <tableColumn id="4" xr3:uid="{935B28DE-A387-BD42-BE85-35DCAB095DBA}" name="Всього пас. вагонів на 01.01.2021 " totalsRowFunction="custom" dataDxfId="252" totalsRowDxfId="45">
      <totalsRowFormula>SUM(D5:D30)</totalsRowFormula>
    </tableColumn>
    <tableColumn id="5" xr3:uid="{D17C2F16-ACCA-5E45-9EBF-9E96A8F7069A}" name="Всього служб. вагонів на 01.01.2021" totalsRowFunction="custom" dataDxfId="251" totalsRowDxfId="44">
      <totalsRowFormula>SUM(E5:E30)</totalsRowFormula>
    </tableColumn>
    <tableColumn id="6" xr3:uid="{BABF6ADB-E463-4F45-BE15-E770068CD479}" name="PESA 71-414K" totalsRowFunction="custom" dataDxfId="250" totalsRowDxfId="43">
      <totalsRowFormula>SUM(F5:F30)</totalsRowFormula>
    </tableColumn>
    <tableColumn id="7" xr3:uid="{AE0C2F66-302C-5F4C-AC17-1E0FD613EA45}" name="ЕлектронТ5В641" totalsRowFunction="custom" dataDxfId="249" totalsRowDxfId="42">
      <totalsRowFormula>SUM(G5:G30)</totalsRowFormula>
    </tableColumn>
    <tableColumn id="8" xr3:uid="{88C79BF4-526C-194E-9AA5-CA6E7278D026}" name="В85300М" totalsRowFunction="custom" dataDxfId="248" totalsRowDxfId="41">
      <totalsRowFormula>SUM(H5:H30)</totalsRowFormula>
    </tableColumn>
    <tableColumn id="9" xr3:uid="{0B681156-B583-7A4D-B897-7626FB31AFD5}" name="Татра Т4DM" totalsRowFunction="custom" dataDxfId="247" totalsRowDxfId="40">
      <totalsRowFormula>SUM(I5:I30)</totalsRowFormula>
    </tableColumn>
    <tableColumn id="10" xr3:uid="{4D586C61-D5A2-1849-83C0-56E0C2C249CE}" name="К-1Т306 " totalsRowFunction="custom" dataDxfId="246" totalsRowDxfId="39">
      <totalsRowFormula>SUM(J5:J30)</totalsRowFormula>
    </tableColumn>
    <tableColumn id="11" xr3:uid="{63A0E7E0-DEE5-BC47-A192-75DEF9D8CFCA}" name="Татра " totalsRowFunction="custom" dataDxfId="245" totalsRowDxfId="38">
      <totalsRowFormula>SUM(K5:K30)</totalsRowFormula>
    </tableColumn>
    <tableColumn id="12" xr3:uid="{6B63956A-FDB8-154A-B36D-B642A842C14B}" name="КТ-4D" totalsRowFunction="custom" dataDxfId="244" totalsRowDxfId="37">
      <totalsRowFormula>SUM(L5:L30)</totalsRowFormula>
    </tableColumn>
    <tableColumn id="13" xr3:uid="{0FA57089-8315-E748-A5FD-D77D09DE2561}" name="Всього прибуло вагонів" totalsRowFunction="custom" dataDxfId="243" totalsRowDxfId="36">
      <calculatedColumnFormula>SUM(F5:L5)</calculatedColumnFormula>
      <totalsRowFormula>SUM(M5:M30)</totalsRowFormula>
    </tableColumn>
    <tableColumn id="14" xr3:uid="{23BBA121-E6EA-C142-8BD0-C3C4DB89FC1E}" name="Т-3" totalsRowFunction="custom" dataDxfId="242" totalsRowDxfId="35">
      <totalsRowFormula>SUM(N5:N30)</totalsRowFormula>
    </tableColumn>
    <tableColumn id="15" xr3:uid="{9ABE8FE0-527E-FF45-BCFC-17B137EBA05D}" name="КТ-4SU" totalsRowFunction="custom" dataDxfId="241" totalsRowDxfId="34">
      <totalsRowFormula>SUM(O5:O30)</totalsRowFormula>
    </tableColumn>
    <tableColumn id="16" xr3:uid="{CAAB74F0-D747-D246-8A0C-8CD9D2AFEEB2}" name="Татра Т4DM2" totalsRowFunction="custom" dataDxfId="240" totalsRowDxfId="33">
      <totalsRowFormula>SUM(P5:P30)</totalsRowFormula>
    </tableColumn>
    <tableColumn id="17" xr3:uid="{F8F64793-1F78-3248-9019-A1F45E8FBAE5}" name="КТМ-5М3" totalsRowFunction="custom" dataDxfId="239" totalsRowDxfId="32">
      <totalsRowFormula>SUM(Q5:Q30)</totalsRowFormula>
    </tableColumn>
    <tableColumn id="18" xr3:uid="{A555564E-2678-A241-A7BE-A19D4D18FE54}" name="КТМ-8" totalsRowFunction="custom" dataDxfId="238" totalsRowDxfId="31">
      <totalsRowFormula>SUM(R5:R30)</totalsRowFormula>
    </tableColumn>
    <tableColumn id="19" xr3:uid="{503FB1C3-7581-BF41-9316-AA27085038D8}" name="PESA71-414K" totalsRowFunction="custom" dataDxfId="237" totalsRowDxfId="30">
      <totalsRowFormula>SUM(S5:S30)</totalsRowFormula>
    </tableColumn>
    <tableColumn id="20" xr3:uid="{7BF87D00-9819-9C4B-AEE7-A26D8C666283}" name="Всього вибуло вагонів " totalsRowFunction="custom" dataDxfId="236" totalsRowDxfId="29">
      <calculatedColumnFormula>SUM(N5:S5)</calculatedColumnFormula>
      <totalsRowFormula>SUM(T5:T30)</totalsRowFormula>
    </tableColumn>
    <tableColumn id="21" xr3:uid="{9DC37662-A4C5-F34A-9CA0-86DDD89A300D}" name="Всього прибуло (+) та вибуло (-) пас. вагонів" totalsRowFunction="custom" dataDxfId="235" totalsRowDxfId="28">
      <calculatedColumnFormula>M5-T5</calculatedColumnFormula>
      <totalsRowFormula>SUM(U5:U30)</totalsRowFormula>
    </tableColumn>
    <tableColumn id="22" xr3:uid="{98C224E7-0BD2-EA4F-B218-B00E83B2CC79}" name="Міраж" totalsRowFunction="custom" dataDxfId="234" totalsRowDxfId="27">
      <totalsRowFormula>SUM(V5:V30)</totalsRowFormula>
    </tableColumn>
    <tableColumn id="23" xr3:uid="{F6885DDF-EF07-754C-9C7E-9F6C7F2FBAAB}" name="Ве  4/4,4/6" totalsRowFunction="custom" dataDxfId="233" totalsRowDxfId="26">
      <totalsRowFormula>SUM(W5:W30)</totalsRowFormula>
    </tableColumn>
    <tableColumn id="24" xr3:uid="{883D2C6A-7456-304D-8D49-44E9AA02EE80}" name="ЛТ-10" totalsRowFunction="custom" dataDxfId="232" totalsRowDxfId="25">
      <totalsRowFormula>SUM(X5:X30)</totalsRowFormula>
    </tableColumn>
    <tableColumn id="25" xr3:uid="{39A9D5FA-1BEE-864B-86EB-FC06CF68C57E}" name="Гота " totalsRowFunction="custom" dataDxfId="231" totalsRowDxfId="24">
      <totalsRowFormula>SUM(Y5:Y30)</totalsRowFormula>
    </tableColumn>
    <tableColumn id="26" xr3:uid="{2C7B2445-1244-4C41-BD5F-FBBE9CE49058}" name="ЛМ-71" totalsRowFunction="custom" dataDxfId="230" totalsRowDxfId="23">
      <totalsRowFormula>SUM(Z5:Z30)</totalsRowFormula>
    </tableColumn>
    <tableColumn id="27" xr3:uid="{C39C2738-3057-D442-A412-2829E4467123}" name="ЮК-Т6-Б5" totalsRowFunction="custom" dataDxfId="229" totalsRowDxfId="22">
      <totalsRowFormula>SUM(AA5:AA30)</totalsRowFormula>
    </tableColumn>
    <tableColumn id="28" xr3:uid="{B866BADD-6DB2-7840-BFB2-59462299D603}" name="КТМ" totalsRowFunction="custom" dataDxfId="228" totalsRowDxfId="21">
      <totalsRowFormula>SUM(AB5:AB30)</totalsRowFormula>
    </tableColumn>
    <tableColumn id="29" xr3:uid="{A1D7FBC1-BDC3-DE4A-8519-AF3F05E25414}" name="Т-32" totalsRowFunction="custom" dataDxfId="227" totalsRowDxfId="20">
      <totalsRowFormula>SUM(AC5:AC30)</totalsRowFormula>
    </tableColumn>
    <tableColumn id="30" xr3:uid="{F6B82D95-2590-C54C-A1FF-EC89316E64A7}" name="Т-3М" totalsRowFunction="custom" dataDxfId="226" totalsRowDxfId="19">
      <totalsRowFormula>SUM(AD5:AD30)</totalsRowFormula>
    </tableColumn>
    <tableColumn id="31" xr3:uid="{32559006-E102-C848-97A1-6D61623B7460}" name="Т3-КВП-Од" totalsRowFunction="custom" dataDxfId="225" totalsRowDxfId="18">
      <totalsRowFormula>SUM(AE5:AE30)</totalsRowFormula>
    </tableColumn>
    <tableColumn id="32" xr3:uid="{A1CF8BEE-7230-5743-8FE9-F86F82D3130D}" name="КТ-4" totalsRowFunction="custom" dataDxfId="224" totalsRowDxfId="17">
      <totalsRowFormula>SUM(AF5:AF30)</totalsRowFormula>
    </tableColumn>
    <tableColumn id="33" xr3:uid="{21E39903-A43F-F042-889B-50094516D3DE}" name="Т4-SU" totalsRowFunction="custom" dataDxfId="223" totalsRowDxfId="16">
      <totalsRowFormula>SUM(AG5:AG30)</totalsRowFormula>
    </tableColumn>
    <tableColumn id="34" xr3:uid="{F66A9095-7BE5-B34C-A9DF-4EFAFA4F78A7}" name="Т6A5" totalsRowFunction="custom" dataDxfId="222" totalsRowDxfId="15">
      <totalsRowFormula>SUM(AH5:AH30)</totalsRowFormula>
    </tableColumn>
    <tableColumn id="35" xr3:uid="{D76F47C6-B593-F442-B738-77E317D541CE}" name="КЗR-N" totalsRowFunction="custom" dataDxfId="221" totalsRowDxfId="14">
      <totalsRowFormula>SUM(AI5:AI30)</totalsRowFormula>
    </tableColumn>
    <tableColumn id="36" xr3:uid="{38896A31-07D7-6B4A-AFB9-5AD66FE6A46F}" name="Татра Т4D" totalsRowFunction="custom" dataDxfId="220" totalsRowDxfId="13">
      <totalsRowFormula>SUM(AJ5:AJ30)</totalsRowFormula>
    </tableColumn>
    <tableColumn id="37" xr3:uid="{52C82101-A713-D341-A347-B3B18409CF19}" name="К-1" totalsRowFunction="custom" dataDxfId="219" totalsRowDxfId="12">
      <totalsRowFormula>SUM(AK5:AK30)</totalsRowFormula>
    </tableColumn>
    <tableColumn id="38" xr3:uid="{4CC7A1C5-2C46-F649-A896-A8B3D4C33D57}" name="К-1Т306 3" totalsRowFunction="custom" dataDxfId="218" totalsRowDxfId="11">
      <totalsRowFormula>SUM(AL5:AL30)</totalsRowFormula>
    </tableColumn>
    <tableColumn id="39" xr3:uid="{E0DEE8CB-7965-A34D-81FC-35AC32F53761}" name="В85300М4" totalsRowFunction="custom" dataDxfId="217" totalsRowDxfId="10">
      <totalsRowFormula>SUM(AM5:AM30)</totalsRowFormula>
    </tableColumn>
    <tableColumn id="40" xr3:uid="{6869B06F-F1A4-6149-B9D1-19B168A27498}" name="Т3-UA-3" totalsRowFunction="custom" dataDxfId="216" totalsRowDxfId="9">
      <totalsRowFormula>SUM(AN5:AN30)</totalsRowFormula>
    </tableColumn>
    <tableColumn id="41" xr3:uid="{EF6297BA-5467-614A-A72F-077DAD0AA4AC}" name="Електрон" totalsRowFunction="custom" dataDxfId="215" totalsRowDxfId="8">
      <totalsRowFormula>SUM(AO5:AO30)</totalsRowFormula>
    </tableColumn>
    <tableColumn id="42" xr3:uid="{F59F6F9D-71A9-F54A-AD6B-B2CFCE2D80D1}" name="TR843" totalsRowFunction="custom" dataDxfId="214" totalsRowDxfId="7">
      <totalsRowFormula>SUM(AP5:AP30)</totalsRowFormula>
    </tableColumn>
    <tableColumn id="43" xr3:uid="{C111C115-A0E1-EB42-A00F-3A703F70D852}" name="71-154М-К" totalsRowFunction="custom" dataDxfId="213" totalsRowDxfId="6">
      <totalsRowFormula>SUM(AQ5:AQ30)</totalsRowFormula>
    </tableColumn>
    <tableColumn id="44" xr3:uid="{B7426A7C-9DF0-5043-8C83-D5F1B08D9E2D}" name="PESA71-414K5" totalsRowFunction="custom" dataDxfId="212" totalsRowDxfId="5">
      <totalsRowFormula>SUM(AR5:AR30)</totalsRowFormula>
    </tableColumn>
    <tableColumn id="45" xr3:uid="{F90EBB22-5D28-BD4E-80D9-34B997E394BD}" name="Всього пас. вагонів на 01.01.2022" totalsRowFunction="custom" dataDxfId="207" totalsRowDxfId="4">
      <calculatedColumnFormula>SUM(V5:AR5)</calculatedColumnFormula>
      <totalsRowFormula>SUM(AS5:AS30)</totalsRowFormula>
    </tableColumn>
    <tableColumn id="46" xr3:uid="{51637680-6B55-9149-8C14-7C5F533D7793}" name="В тому числі на консервації" totalsRowFunction="custom" dataDxfId="211" totalsRowDxfId="3">
      <totalsRowFormula>SUM(AT5:AT30)</totalsRowFormula>
    </tableColumn>
    <tableColumn id="47" xr3:uid="{BBDDADDE-A884-4549-AEA4-D0B8C668D36B}" name="Всього служб. вагонів на 01.01.2022" totalsRowFunction="custom" dataDxfId="210" totalsRowDxfId="2">
      <totalsRowFormula>SUM(AU5:AU30)</totalsRowFormula>
    </tableColumn>
    <tableColumn id="48" xr3:uid="{F1C7EA9F-B6F1-094D-A1C6-44F9997F3088}" name="Всього всіх вагонів на 01.01.2022" totalsRowFunction="custom" dataDxfId="208" totalsRowDxfId="1">
      <calculatedColumnFormula>AS5+AU5</calculatedColumnFormula>
      <totalsRowFormula>SUM(AV5:AV30)</totalsRow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hyperlink" Target="http://korpmet.org.ua/?page_id=776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hyperlink" Target="http://korpmet.org.ua/?page_id=776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hyperlink" Target="http://korpmet.org.ua/?page_id=776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://korpmet.org.ua/?page_id=776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://korpmet.org.ua/?page_id=776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hyperlink" Target="http://korpmet.org.ua/?page_id=776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mobility.siemens.com/global/en/portfolio/rail/rolling-stock.html" TargetMode="External"/><Relationship Id="rId18" Type="http://schemas.openxmlformats.org/officeDocument/2006/relationships/hyperlink" Target="https://www.modertrans.pl/products/oferta/" TargetMode="External"/><Relationship Id="rId26" Type="http://schemas.openxmlformats.org/officeDocument/2006/relationships/hyperlink" Target="https://www.vdlbuscoach.com/en/public-transport" TargetMode="External"/><Relationship Id="rId39" Type="http://schemas.openxmlformats.org/officeDocument/2006/relationships/hyperlink" Target="https://caetanobus.pt/en/buses/" TargetMode="External"/><Relationship Id="rId21" Type="http://schemas.openxmlformats.org/officeDocument/2006/relationships/hyperlink" Target="https://solbus.com.pl/pl/produkty/1/miejskie" TargetMode="External"/><Relationship Id="rId34" Type="http://schemas.openxmlformats.org/officeDocument/2006/relationships/hyperlink" Target="https://www.skodagroup.com/products/city-transport" TargetMode="External"/><Relationship Id="rId42" Type="http://schemas.openxmlformats.org/officeDocument/2006/relationships/hyperlink" Target="https://www.hitachirail.com/products-and-solutions/rolling-stock/" TargetMode="External"/><Relationship Id="rId47" Type="http://schemas.openxmlformats.org/officeDocument/2006/relationships/hyperlink" Target="https://avcactive.com/en/trams/" TargetMode="External"/><Relationship Id="rId7" Type="http://schemas.openxmlformats.org/officeDocument/2006/relationships/hyperlink" Target="https://bus-motor.com/kontakti/" TargetMode="External"/><Relationship Id="rId2" Type="http://schemas.openxmlformats.org/officeDocument/2006/relationships/hyperlink" Target="http://electron.ua/" TargetMode="External"/><Relationship Id="rId16" Type="http://schemas.openxmlformats.org/officeDocument/2006/relationships/hyperlink" Target="https://pesa.pl/kategoria/tramwaje/" TargetMode="External"/><Relationship Id="rId29" Type="http://schemas.openxmlformats.org/officeDocument/2006/relationships/hyperlink" Target="https://www.volvobuses.com/en/city-and-intercity/buses.html" TargetMode="External"/><Relationship Id="rId1" Type="http://schemas.openxmlformats.org/officeDocument/2006/relationships/hyperlink" Target="http://chaz-avto.com.ua/" TargetMode="External"/><Relationship Id="rId6" Type="http://schemas.openxmlformats.org/officeDocument/2006/relationships/hyperlink" Target="http://tdlitan.com/%d0%ba%d0%be%d0%bd%d1%82%d0%b0%d0%ba%d1%82%d0%b8/" TargetMode="External"/><Relationship Id="rId11" Type="http://schemas.openxmlformats.org/officeDocument/2006/relationships/hyperlink" Target="https://www.mercedes-benz-bus.com/en_DE/home.html" TargetMode="External"/><Relationship Id="rId24" Type="http://schemas.openxmlformats.org/officeDocument/2006/relationships/hyperlink" Target="https://www.arthurbus.com/" TargetMode="External"/><Relationship Id="rId32" Type="http://schemas.openxmlformats.org/officeDocument/2006/relationships/hyperlink" Target="https://www.stadlerrail.com/en/products/" TargetMode="External"/><Relationship Id="rId37" Type="http://schemas.openxmlformats.org/officeDocument/2006/relationships/hyperlink" Target="https://www.caf.net/en/soluciones/proyectos/index.php" TargetMode="External"/><Relationship Id="rId40" Type="http://schemas.openxmlformats.org/officeDocument/2006/relationships/hyperlink" Target="https://www.iveco.com/ivecobus/en-us/Pages/Home-Page.aspx" TargetMode="External"/><Relationship Id="rId45" Type="http://schemas.openxmlformats.org/officeDocument/2006/relationships/hyperlink" Target="https://bydeurope.com/pdp-bus-coach" TargetMode="External"/><Relationship Id="rId5" Type="http://schemas.openxmlformats.org/officeDocument/2006/relationships/hyperlink" Target="https://yuzhmash.com/ua/kontakti/" TargetMode="External"/><Relationship Id="rId15" Type="http://schemas.openxmlformats.org/officeDocument/2006/relationships/hyperlink" Target="https://www.solarisbus.com/" TargetMode="External"/><Relationship Id="rId23" Type="http://schemas.openxmlformats.org/officeDocument/2006/relationships/hyperlink" Target="https://ursusbus.com/" TargetMode="External"/><Relationship Id="rId28" Type="http://schemas.openxmlformats.org/officeDocument/2006/relationships/hyperlink" Target="https://www.scania.com/ua/uk/home/products/buses-and-coaches/urban-transport-operations.html" TargetMode="External"/><Relationship Id="rId36" Type="http://schemas.openxmlformats.org/officeDocument/2006/relationships/hyperlink" Target="http://www.pragoimex.cz/en/category/products-28" TargetMode="External"/><Relationship Id="rId10" Type="http://schemas.openxmlformats.org/officeDocument/2006/relationships/hyperlink" Target="https://www.man.eu/de/en/homepage.html" TargetMode="External"/><Relationship Id="rId19" Type="http://schemas.openxmlformats.org/officeDocument/2006/relationships/hyperlink" Target="https://www.nesobus.pl/" TargetMode="External"/><Relationship Id="rId31" Type="http://schemas.openxmlformats.org/officeDocument/2006/relationships/hyperlink" Target="https://www.heuliezbus.com/fr/produits" TargetMode="External"/><Relationship Id="rId44" Type="http://schemas.openxmlformats.org/officeDocument/2006/relationships/hyperlink" Target="https://credobus.hu/en/modellvalasztek/" TargetMode="External"/><Relationship Id="rId4" Type="http://schemas.openxmlformats.org/officeDocument/2006/relationships/hyperlink" Target="https://ptsukraine.com/%D0%9A%D0%BE%D0%BD%D1%82%D0%B0%D0%BA%D1%82%D0%B8/" TargetMode="External"/><Relationship Id="rId9" Type="http://schemas.openxmlformats.org/officeDocument/2006/relationships/hyperlink" Target="http://www.zaz.ua/ukr/index.html" TargetMode="External"/><Relationship Id="rId14" Type="http://schemas.openxmlformats.org/officeDocument/2006/relationships/hyperlink" Target="https://www.heiterblick.de/en/vehicles/" TargetMode="External"/><Relationship Id="rId22" Type="http://schemas.openxmlformats.org/officeDocument/2006/relationships/hyperlink" Target="http://amz.pl/" TargetMode="External"/><Relationship Id="rId27" Type="http://schemas.openxmlformats.org/officeDocument/2006/relationships/hyperlink" Target="https://www.vanhool.com/en/vehicles/public-transport" TargetMode="External"/><Relationship Id="rId30" Type="http://schemas.openxmlformats.org/officeDocument/2006/relationships/hyperlink" Target="https://www.alstom.com/solutions/rolling-stock" TargetMode="External"/><Relationship Id="rId35" Type="http://schemas.openxmlformats.org/officeDocument/2006/relationships/hyperlink" Target="https://www.sor.cz/en/bus/" TargetMode="External"/><Relationship Id="rId43" Type="http://schemas.openxmlformats.org/officeDocument/2006/relationships/hyperlink" Target="https://ikarus.hu/en/ikarus-120e/" TargetMode="External"/><Relationship Id="rId48" Type="http://schemas.openxmlformats.org/officeDocument/2006/relationships/hyperlink" Target="https://astrabus.ro/produse/" TargetMode="External"/><Relationship Id="rId8" Type="http://schemas.openxmlformats.org/officeDocument/2006/relationships/hyperlink" Target="http://bus.ck.ua/avtobus.html" TargetMode="External"/><Relationship Id="rId3" Type="http://schemas.openxmlformats.org/officeDocument/2006/relationships/hyperlink" Target="https://tatra-yug.com.ua/kontakti/" TargetMode="External"/><Relationship Id="rId12" Type="http://schemas.openxmlformats.org/officeDocument/2006/relationships/hyperlink" Target="https://www.setra-bus.com/en_DE/home.html" TargetMode="External"/><Relationship Id="rId17" Type="http://schemas.openxmlformats.org/officeDocument/2006/relationships/hyperlink" Target="https://www.newag.pl/nasza-oferta/tramwaje/" TargetMode="External"/><Relationship Id="rId25" Type="http://schemas.openxmlformats.org/officeDocument/2006/relationships/hyperlink" Target="https://www.ebusco.com/electric-buses/" TargetMode="External"/><Relationship Id="rId33" Type="http://schemas.openxmlformats.org/officeDocument/2006/relationships/hyperlink" Target="https://www.hess-ag.ch/services/buses/lightram.html?L=2" TargetMode="External"/><Relationship Id="rId38" Type="http://schemas.openxmlformats.org/officeDocument/2006/relationships/hyperlink" Target="https://irizar-emobility.com/en/vehicles/irizar-ie-bus" TargetMode="External"/><Relationship Id="rId46" Type="http://schemas.openxmlformats.org/officeDocument/2006/relationships/hyperlink" Target="https://itebusandtruck.hu/jarmuveink/" TargetMode="External"/><Relationship Id="rId20" Type="http://schemas.openxmlformats.org/officeDocument/2006/relationships/hyperlink" Target="https://autosan.pl/autobusy/" TargetMode="External"/><Relationship Id="rId41" Type="http://schemas.openxmlformats.org/officeDocument/2006/relationships/hyperlink" Target="https://www.industriaitalianaautobus.com/en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https://en.wikipedia.org/wiki/List_of_tram_and_light_rail_transit_system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s7Oh2rccxXs5ChPvDxbZ_QKzMeNKP5w&amp;usp=sharing" TargetMode="External"/><Relationship Id="rId2" Type="http://schemas.openxmlformats.org/officeDocument/2006/relationships/hyperlink" Target="https://en.wikipedia.org/wiki/List_of_trolleybus_systems" TargetMode="External"/><Relationship Id="rId1" Type="http://schemas.openxmlformats.org/officeDocument/2006/relationships/hyperlink" Target="https://www.trolleymotion.eu/trolleystaedte/" TargetMode="External"/><Relationship Id="rId4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s7Oh2rccxXs5ChPvDxbZ_QKzMeNKP5w&amp;usp=sharing" TargetMode="External"/><Relationship Id="rId2" Type="http://schemas.openxmlformats.org/officeDocument/2006/relationships/hyperlink" Target="https://en.wikipedia.org/wiki/List_of_trolleybus_systems" TargetMode="External"/><Relationship Id="rId1" Type="http://schemas.openxmlformats.org/officeDocument/2006/relationships/hyperlink" Target="https://www.trolleymotion.eu/trolleystaedte/" TargetMode="Externa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krm.gov.ua/rada/kp-kttu/" TargetMode="External"/><Relationship Id="rId13" Type="http://schemas.openxmlformats.org/officeDocument/2006/relationships/hyperlink" Target="https://www.let.org.ua/" TargetMode="External"/><Relationship Id="rId18" Type="http://schemas.openxmlformats.org/officeDocument/2006/relationships/hyperlink" Target="http://elektrotrans.te.ua/" TargetMode="External"/><Relationship Id="rId3" Type="http://schemas.openxmlformats.org/officeDocument/2006/relationships/hyperlink" Target="http://www.det.dp.ua/" TargetMode="External"/><Relationship Id="rId21" Type="http://schemas.openxmlformats.org/officeDocument/2006/relationships/hyperlink" Target="https://chets.chmr.gov.ua/" TargetMode="External"/><Relationship Id="rId7" Type="http://schemas.openxmlformats.org/officeDocument/2006/relationships/hyperlink" Target="https://kpt.kyiv.ua/" TargetMode="External"/><Relationship Id="rId12" Type="http://schemas.openxmlformats.org/officeDocument/2006/relationships/hyperlink" Target="https://www.lutskrada.gov.ua/pages/kp-lutske-pidpryiemstvo-elektrotransportu" TargetMode="External"/><Relationship Id="rId17" Type="http://schemas.openxmlformats.org/officeDocument/2006/relationships/hyperlink" Target="http://troleybus.sumy.ua/" TargetMode="External"/><Relationship Id="rId2" Type="http://schemas.openxmlformats.org/officeDocument/2006/relationships/hyperlink" Target="https://www.vmr.gov.ua/vinnytska-transportna-kompaniia" TargetMode="External"/><Relationship Id="rId16" Type="http://schemas.openxmlformats.org/officeDocument/2006/relationships/hyperlink" Target="https://troleybusrivne.pp.ua/" TargetMode="External"/><Relationship Id="rId20" Type="http://schemas.openxmlformats.org/officeDocument/2006/relationships/hyperlink" Target="https://www.eltrans.km.ua/" TargetMode="External"/><Relationship Id="rId1" Type="http://schemas.openxmlformats.org/officeDocument/2006/relationships/hyperlink" Target="https://artemrada.gov.ua/6864" TargetMode="External"/><Relationship Id="rId6" Type="http://schemas.openxmlformats.org/officeDocument/2006/relationships/hyperlink" Target="https://www.mvk.if.ua/ead" TargetMode="External"/><Relationship Id="rId11" Type="http://schemas.openxmlformats.org/officeDocument/2006/relationships/hyperlink" Target="https://www.kpelektrotrans.kr.ua/kontakti/" TargetMode="External"/><Relationship Id="rId5" Type="http://schemas.openxmlformats.org/officeDocument/2006/relationships/hyperlink" Target="https://zet.zp.ua/" TargetMode="External"/><Relationship Id="rId15" Type="http://schemas.openxmlformats.org/officeDocument/2006/relationships/hyperlink" Target="https://sd.ua/stu" TargetMode="External"/><Relationship Id="rId23" Type="http://schemas.openxmlformats.org/officeDocument/2006/relationships/hyperlink" Target="http://www.&#1095;&#1090;&#1091;.&#1091;&#1082;&#1088;/" TargetMode="External"/><Relationship Id="rId10" Type="http://schemas.openxmlformats.org/officeDocument/2006/relationships/hyperlink" Target="https://www.facebook.com/TrolleybusKR/" TargetMode="External"/><Relationship Id="rId19" Type="http://schemas.openxmlformats.org/officeDocument/2006/relationships/hyperlink" Target="https://www.facebook.com/khersonelectrotrans/" TargetMode="External"/><Relationship Id="rId4" Type="http://schemas.openxmlformats.org/officeDocument/2006/relationships/hyperlink" Target="https://ttu.zt.ua/" TargetMode="External"/><Relationship Id="rId9" Type="http://schemas.openxmlformats.org/officeDocument/2006/relationships/hyperlink" Target="https://kremen.gov.ua/index.php?view=single-kp&amp;dep-id=20" TargetMode="External"/><Relationship Id="rId14" Type="http://schemas.openxmlformats.org/officeDocument/2006/relationships/hyperlink" Target="https://oget.od.ua/contacts/" TargetMode="External"/><Relationship Id="rId22" Type="http://schemas.openxmlformats.org/officeDocument/2006/relationships/hyperlink" Target="http://www.trolleybus.cv.ua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45EF7-03F7-5F4E-9561-79DC88D58C0D}">
  <dimension ref="A2:N19"/>
  <sheetViews>
    <sheetView workbookViewId="0">
      <selection activeCell="B4" sqref="B4"/>
    </sheetView>
  </sheetViews>
  <sheetFormatPr baseColWidth="10" defaultRowHeight="13"/>
  <sheetData>
    <row r="2" spans="1:14" ht="23">
      <c r="B2" s="321" t="s">
        <v>1315</v>
      </c>
    </row>
    <row r="3" spans="1:14" ht="30">
      <c r="A3" s="369" t="s">
        <v>1317</v>
      </c>
      <c r="B3" s="370" t="s">
        <v>1318</v>
      </c>
    </row>
    <row r="4" spans="1:14" ht="18">
      <c r="A4" s="373">
        <v>1</v>
      </c>
      <c r="B4" s="372" t="s">
        <v>1354</v>
      </c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</row>
    <row r="5" spans="1:14" ht="18">
      <c r="A5" s="320">
        <v>2</v>
      </c>
      <c r="B5" s="323" t="str">
        <f>'1. Кільк. трам. сист. Європи'!A2</f>
        <v>1. Кількість міст з трамвайними системами у країнах Європи (станом на 01.01.2023)</v>
      </c>
    </row>
    <row r="6" spans="1:14" ht="18">
      <c r="A6" s="320">
        <v>3</v>
      </c>
      <c r="B6" s="323" t="s">
        <v>1341</v>
      </c>
    </row>
    <row r="7" spans="1:14" ht="18">
      <c r="A7" s="373">
        <v>4</v>
      </c>
      <c r="B7" s="323" t="s">
        <v>1342</v>
      </c>
    </row>
    <row r="8" spans="1:14" ht="18">
      <c r="A8" s="320">
        <v>5</v>
      </c>
      <c r="B8" s="323" t="s">
        <v>1343</v>
      </c>
    </row>
    <row r="9" spans="1:14" ht="18">
      <c r="A9" s="320">
        <v>6</v>
      </c>
      <c r="B9" s="323" t="s">
        <v>1344</v>
      </c>
    </row>
    <row r="10" spans="1:14" ht="18">
      <c r="A10" s="373">
        <v>7</v>
      </c>
      <c r="B10" s="323" t="s">
        <v>1433</v>
      </c>
    </row>
    <row r="11" spans="1:14" ht="18">
      <c r="A11" s="320">
        <v>8</v>
      </c>
      <c r="B11" s="323" t="s">
        <v>1345</v>
      </c>
    </row>
    <row r="12" spans="1:14" ht="18">
      <c r="A12" s="320">
        <v>9</v>
      </c>
      <c r="B12" s="323" t="s">
        <v>1346</v>
      </c>
    </row>
    <row r="13" spans="1:14" ht="18">
      <c r="A13" s="373">
        <v>10</v>
      </c>
      <c r="B13" s="324" t="s">
        <v>1353</v>
      </c>
    </row>
    <row r="14" spans="1:14" ht="18">
      <c r="A14" s="320">
        <v>11</v>
      </c>
      <c r="B14" s="325" t="s">
        <v>1347</v>
      </c>
    </row>
    <row r="15" spans="1:14" ht="18">
      <c r="A15" s="320">
        <v>12</v>
      </c>
      <c r="B15" s="324" t="s">
        <v>1348</v>
      </c>
    </row>
    <row r="16" spans="1:14" ht="18">
      <c r="A16" s="373">
        <v>13</v>
      </c>
      <c r="B16" s="325" t="s">
        <v>1349</v>
      </c>
    </row>
    <row r="17" spans="1:2" ht="18">
      <c r="A17" s="320">
        <v>14</v>
      </c>
      <c r="B17" s="326" t="s">
        <v>1350</v>
      </c>
    </row>
    <row r="18" spans="1:2" ht="18">
      <c r="A18" s="320">
        <v>15</v>
      </c>
      <c r="B18" s="324" t="s">
        <v>1351</v>
      </c>
    </row>
    <row r="19" spans="1:2" ht="18">
      <c r="A19" s="373">
        <v>16</v>
      </c>
      <c r="B19" s="386" t="s">
        <v>1352</v>
      </c>
    </row>
  </sheetData>
  <hyperlinks>
    <hyperlink ref="B7" location="'3. Кільк. трол. систем Європи'!A1" display="3. Кількість міст з тролейбусними системами у країнах Європи (станом на 01.01.2023)" xr:uid="{579D66B0-8E32-D343-8E67-C8BE3FE69E9A}"/>
    <hyperlink ref="B8" location="'4. Хар-ка трол. сис. міст Європ'!A1" display="4. Характеристика тролейбусних систем країни Європи (станом на 01.01.2023)" xr:uid="{E4251C60-5B5C-2E4F-A436-2D146D7659A2}"/>
    <hyperlink ref="B9" location="'5. ГТ міст України'!A1" display="5. Перелік міст України з чинними системами електричного та іншого громадського транспорту (станом на 01.01.2023)" xr:uid="{EAA3233E-9473-5443-9C00-5DFDFD014C58}"/>
    <hyperlink ref="B10" location="'6. Конт. дані транспортних КП'!A1" display="6. Контактні дані транспортних комунальних підприємств електротранспорту (станом на 01.01.2023)" xr:uid="{3ACCCC16-081E-1848-9634-6BCBF6E1893A}"/>
    <hyperlink ref="B11" location="'7. Трамвайні системи України'!A1" display="7. Перелік та характеристика трамвайних систем України за містами (станом на 01.01.2021)" xr:uid="{151A8332-24A0-7343-AB88-7BEAB12524B6}"/>
    <hyperlink ref="B12" location="'8. Тролейбусні системи України'!A1" display="8. Перелік та характеристика тролейбусних систем України за містам (станом на 01.01.2021)" xr:uid="{6E729515-B5A7-6A43-AFF0-7CF3255054F5}"/>
    <hyperlink ref="B13" location="'9. Інфраструктура КП ЕТ за 2020'!A1" display="9. Інфраструктура комунальних підприємств електричного транспорту (станом на 01.01.2021)" xr:uid="{0D57AC29-70B6-C64E-B75A-FD2B271E6C0B}"/>
    <hyperlink ref="B15" location="'11.  Тролейбусний парк за 2021'!A1" display="11. Інвентарний парк тролейбусів у містах України на 01.01.2022 р. з аналізом його змін у 2021 році" xr:uid="{01889898-867B-0D4A-B926-2D7D31249F47}"/>
    <hyperlink ref="B16" location="'12. Вік трамваїв за 2020'!A1" display="12. Вік трамвайних вагонів у містах України станом на 01.01.2021" xr:uid="{760523CD-F5CE-1E45-BD4C-70A9CDC66BFA}"/>
    <hyperlink ref="B17" location="'13. Вік тролейбусів за 2020'!A1" display="13. Вік тролейбусів у містах України станом на 01.01.2021" xr:uid="{8C01E3B9-AA0D-F24C-9C10-DD6F062E57E4}"/>
    <hyperlink ref="B18" location="'14. KPI КП ЕТ за 2'!A1" display="14. Рейтингові показники ефективності фінансово-експлуатаційної діяльності підприємство міського електротранспорту України у 2019 році" xr:uid="{AA484258-1FD7-2643-8B52-894073AA48BF}"/>
    <hyperlink ref="B19" location="'15. Виробники РС ГТ'!A1" display="15. Виробники рухомого складу громадського транспорту" xr:uid="{53AC2D8C-9DC3-9149-A038-84DC093FC25D}"/>
    <hyperlink ref="B5" location="'1. Кільк. трам. сист. Європи'!A1" display="'1. Кільк. трам. сист. Європи'!A1" xr:uid="{3F2953B8-58AC-E247-8BCC-62ECB12D0FCD}"/>
    <hyperlink ref="B6" location="'2. Хар-ка трам. сис. міст Європ'!A1" display="2. Характеристика трамвайних систем країни Європи (станом на 01.01.2023)" xr:uid="{395F1DA6-4CFF-1344-8B77-FF19EEF5256B}"/>
    <hyperlink ref="B14" location="'10. Трамвайний парк за 2021'!A1" display="10. Інвентарний парк трамвайних вагонів у містах України на 01.01.2022 р. з аналізом його змін у 2021 році" xr:uid="{10F09613-93F7-3D49-B8D9-D4052F1DDD17}"/>
    <hyperlink ref="B4" location="'Про БД, перелік скорочень'!A1" display="Про цю базу даних, перелік скорочень" xr:uid="{9A7F60F7-C4EC-AA4A-952A-17D6567F915B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W947"/>
  <sheetViews>
    <sheetView zoomScaleNormal="100" workbookViewId="0">
      <selection activeCell="A46" sqref="A46"/>
    </sheetView>
  </sheetViews>
  <sheetFormatPr baseColWidth="10" defaultColWidth="12.6640625" defaultRowHeight="15.75" customHeight="1"/>
  <cols>
    <col min="1" max="1" width="8.5" customWidth="1"/>
    <col min="2" max="2" width="29.83203125" customWidth="1"/>
    <col min="3" max="3" width="18.33203125" customWidth="1"/>
    <col min="4" max="4" width="17.5" customWidth="1"/>
    <col min="5" max="5" width="33.1640625" customWidth="1"/>
    <col min="6" max="6" width="22.1640625" customWidth="1"/>
    <col min="7" max="7" width="23.83203125" customWidth="1"/>
    <col min="8" max="8" width="37.1640625" customWidth="1"/>
    <col min="9" max="9" width="19.5" customWidth="1"/>
    <col min="10" max="10" width="24" customWidth="1"/>
    <col min="11" max="11" width="14.6640625" customWidth="1"/>
    <col min="12" max="12" width="21" customWidth="1"/>
    <col min="15" max="15" width="7.1640625" customWidth="1"/>
    <col min="16" max="16" width="10.33203125" customWidth="1"/>
  </cols>
  <sheetData>
    <row r="1" spans="1:23" ht="18">
      <c r="A1" s="327" t="s">
        <v>1315</v>
      </c>
    </row>
    <row r="2" spans="1:23" ht="20.25" customHeight="1">
      <c r="A2" s="367" t="s">
        <v>1434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ht="45">
      <c r="A3" s="445" t="s">
        <v>0</v>
      </c>
      <c r="B3" s="411" t="s">
        <v>64</v>
      </c>
      <c r="C3" s="411" t="s">
        <v>904</v>
      </c>
      <c r="D3" s="411" t="s">
        <v>905</v>
      </c>
      <c r="E3" s="411" t="s">
        <v>540</v>
      </c>
      <c r="F3" s="411" t="s">
        <v>69</v>
      </c>
      <c r="G3" s="411" t="s">
        <v>541</v>
      </c>
      <c r="H3" s="412" t="s">
        <v>906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ht="14">
      <c r="A4" s="409">
        <v>1</v>
      </c>
      <c r="B4" s="8" t="s">
        <v>510</v>
      </c>
      <c r="C4" s="52">
        <v>13093</v>
      </c>
      <c r="D4" s="20" t="s">
        <v>908</v>
      </c>
      <c r="E4" s="20">
        <v>505.1</v>
      </c>
      <c r="F4" s="8">
        <v>48</v>
      </c>
      <c r="G4" s="8">
        <v>476</v>
      </c>
      <c r="H4" s="45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</row>
    <row r="5" spans="1:23" ht="14">
      <c r="A5" s="409">
        <v>2</v>
      </c>
      <c r="B5" s="8" t="s">
        <v>650</v>
      </c>
      <c r="C5" s="52">
        <v>14277</v>
      </c>
      <c r="D5" s="20" t="s">
        <v>908</v>
      </c>
      <c r="E5" s="20">
        <v>86.8</v>
      </c>
      <c r="F5" s="8">
        <v>11</v>
      </c>
      <c r="G5" s="8">
        <v>96</v>
      </c>
      <c r="H5" s="45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ht="14">
      <c r="A6" s="409">
        <v>3</v>
      </c>
      <c r="B6" s="8" t="s">
        <v>502</v>
      </c>
      <c r="C6" s="52">
        <v>14370</v>
      </c>
      <c r="D6" s="20" t="s">
        <v>908</v>
      </c>
      <c r="E6" s="20">
        <v>263.39999999999998</v>
      </c>
      <c r="F6" s="8">
        <v>24</v>
      </c>
      <c r="G6" s="8">
        <v>245</v>
      </c>
      <c r="H6" s="45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ht="14">
      <c r="A7" s="409">
        <v>4</v>
      </c>
      <c r="B7" s="47" t="s">
        <v>492</v>
      </c>
      <c r="C7" s="53">
        <v>14613</v>
      </c>
      <c r="D7" s="36" t="s">
        <v>908</v>
      </c>
      <c r="E7" s="36">
        <v>186.5</v>
      </c>
      <c r="F7" s="47">
        <v>13</v>
      </c>
      <c r="G7" s="47">
        <v>227</v>
      </c>
      <c r="H7" s="458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14">
      <c r="A8" s="409">
        <v>5</v>
      </c>
      <c r="B8" s="8" t="s">
        <v>500</v>
      </c>
      <c r="C8" s="52">
        <v>16746</v>
      </c>
      <c r="D8" s="20" t="s">
        <v>908</v>
      </c>
      <c r="E8" s="20">
        <v>150.5</v>
      </c>
      <c r="F8" s="8">
        <v>12</v>
      </c>
      <c r="G8" s="8">
        <v>173</v>
      </c>
      <c r="H8" s="45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ht="14">
      <c r="A9" s="409">
        <v>6</v>
      </c>
      <c r="B9" s="8" t="s">
        <v>506</v>
      </c>
      <c r="C9" s="52">
        <v>17478</v>
      </c>
      <c r="D9" s="20" t="s">
        <v>908</v>
      </c>
      <c r="E9" s="20">
        <v>188.5</v>
      </c>
      <c r="F9" s="8">
        <v>21</v>
      </c>
      <c r="G9" s="8">
        <v>181</v>
      </c>
      <c r="H9" s="45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14">
      <c r="A10" s="409">
        <v>7</v>
      </c>
      <c r="B10" s="8" t="s">
        <v>490</v>
      </c>
      <c r="C10" s="52">
        <v>18254</v>
      </c>
      <c r="D10" s="20" t="s">
        <v>908</v>
      </c>
      <c r="E10" s="20">
        <v>188.4</v>
      </c>
      <c r="F10" s="8">
        <v>9</v>
      </c>
      <c r="G10" s="8">
        <v>54</v>
      </c>
      <c r="H10" s="45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ht="14">
      <c r="A11" s="409">
        <v>8</v>
      </c>
      <c r="B11" s="47" t="s">
        <v>659</v>
      </c>
      <c r="C11" s="53">
        <v>18573</v>
      </c>
      <c r="D11" s="36" t="s">
        <v>908</v>
      </c>
      <c r="E11" s="36">
        <v>131.5</v>
      </c>
      <c r="F11" s="47">
        <v>13</v>
      </c>
      <c r="G11" s="47">
        <v>140</v>
      </c>
      <c r="H11" s="458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ht="14">
      <c r="A12" s="409">
        <v>9</v>
      </c>
      <c r="B12" s="8" t="s">
        <v>508</v>
      </c>
      <c r="C12" s="52">
        <v>19325</v>
      </c>
      <c r="D12" s="20" t="s">
        <v>908</v>
      </c>
      <c r="E12" s="20">
        <v>132.6</v>
      </c>
      <c r="F12" s="8">
        <v>11</v>
      </c>
      <c r="G12" s="8">
        <v>121</v>
      </c>
      <c r="H12" s="45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ht="14">
      <c r="A13" s="409">
        <v>10</v>
      </c>
      <c r="B13" s="8" t="s">
        <v>476</v>
      </c>
      <c r="C13" s="52">
        <v>21175</v>
      </c>
      <c r="D13" s="20" t="s">
        <v>908</v>
      </c>
      <c r="E13" s="20">
        <v>262.2</v>
      </c>
      <c r="F13" s="8">
        <v>21</v>
      </c>
      <c r="G13" s="8">
        <v>140</v>
      </c>
      <c r="H13" s="45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ht="14">
      <c r="A14" s="409">
        <v>11</v>
      </c>
      <c r="B14" s="47" t="s">
        <v>665</v>
      </c>
      <c r="C14" s="53">
        <v>21830</v>
      </c>
      <c r="D14" s="36" t="s">
        <v>908</v>
      </c>
      <c r="E14" s="36">
        <v>116</v>
      </c>
      <c r="F14" s="47"/>
      <c r="G14" s="47"/>
      <c r="H14" s="4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ht="45">
      <c r="A15" s="409">
        <v>12</v>
      </c>
      <c r="B15" s="47" t="s">
        <v>920</v>
      </c>
      <c r="C15" s="53">
        <v>21860</v>
      </c>
      <c r="D15" s="36" t="s">
        <v>908</v>
      </c>
      <c r="E15" s="36">
        <v>344.5</v>
      </c>
      <c r="F15" s="47">
        <v>23</v>
      </c>
      <c r="G15" s="47">
        <v>231</v>
      </c>
      <c r="H15" s="459" t="s">
        <v>921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ht="14">
      <c r="A16" s="409">
        <v>13</v>
      </c>
      <c r="B16" s="8" t="s">
        <v>670</v>
      </c>
      <c r="C16" s="52">
        <v>22083</v>
      </c>
      <c r="D16" s="20" t="s">
        <v>908</v>
      </c>
      <c r="E16" s="20">
        <v>97.2</v>
      </c>
      <c r="F16" s="8">
        <v>7</v>
      </c>
      <c r="G16" s="8">
        <v>51</v>
      </c>
      <c r="H16" s="45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ht="14">
      <c r="A17" s="409">
        <v>14</v>
      </c>
      <c r="B17" s="47" t="s">
        <v>673</v>
      </c>
      <c r="C17" s="53">
        <v>22402</v>
      </c>
      <c r="D17" s="36" t="s">
        <v>908</v>
      </c>
      <c r="E17" s="36"/>
      <c r="F17" s="47">
        <v>2</v>
      </c>
      <c r="G17" s="47"/>
      <c r="H17" s="458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ht="14">
      <c r="A18" s="409">
        <v>15</v>
      </c>
      <c r="B18" s="8" t="s">
        <v>504</v>
      </c>
      <c r="C18" s="52">
        <v>22767</v>
      </c>
      <c r="D18" s="20" t="s">
        <v>908</v>
      </c>
      <c r="E18" s="20">
        <v>109</v>
      </c>
      <c r="F18" s="8">
        <v>11</v>
      </c>
      <c r="G18" s="8">
        <v>159</v>
      </c>
      <c r="H18" s="45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ht="14">
      <c r="A19" s="409">
        <v>16</v>
      </c>
      <c r="B19" s="8" t="s">
        <v>678</v>
      </c>
      <c r="C19" s="52">
        <v>22903</v>
      </c>
      <c r="D19" s="20" t="s">
        <v>908</v>
      </c>
      <c r="E19" s="20">
        <v>73</v>
      </c>
      <c r="F19" s="8">
        <v>10</v>
      </c>
      <c r="G19" s="8">
        <v>86</v>
      </c>
      <c r="H19" s="45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ht="14">
      <c r="A20" s="409">
        <v>17</v>
      </c>
      <c r="B20" s="8" t="s">
        <v>498</v>
      </c>
      <c r="C20" s="52">
        <v>23427</v>
      </c>
      <c r="D20" s="20" t="s">
        <v>908</v>
      </c>
      <c r="E20" s="20">
        <v>88.9</v>
      </c>
      <c r="F20" s="8">
        <v>15</v>
      </c>
      <c r="G20" s="8">
        <v>160</v>
      </c>
      <c r="H20" s="45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ht="14">
      <c r="A21" s="409">
        <v>18</v>
      </c>
      <c r="B21" s="8" t="s">
        <v>681</v>
      </c>
      <c r="C21" s="52">
        <v>23685</v>
      </c>
      <c r="D21" s="20" t="s">
        <v>908</v>
      </c>
      <c r="E21" s="20">
        <v>110.5</v>
      </c>
      <c r="F21" s="8">
        <v>11</v>
      </c>
      <c r="G21" s="8">
        <v>96</v>
      </c>
      <c r="H21" s="45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ht="14">
      <c r="A22" s="409">
        <v>19</v>
      </c>
      <c r="B22" s="8" t="s">
        <v>683</v>
      </c>
      <c r="C22" s="52">
        <v>24055</v>
      </c>
      <c r="D22" s="20" t="s">
        <v>908</v>
      </c>
      <c r="E22" s="20">
        <v>127.2</v>
      </c>
      <c r="F22" s="8">
        <v>15</v>
      </c>
      <c r="G22" s="8">
        <v>93</v>
      </c>
      <c r="H22" s="45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ht="14">
      <c r="A23" s="409">
        <v>20</v>
      </c>
      <c r="B23" s="8" t="s">
        <v>686</v>
      </c>
      <c r="C23" s="52">
        <v>24417</v>
      </c>
      <c r="D23" s="20" t="s">
        <v>908</v>
      </c>
      <c r="E23" s="20">
        <v>64.7</v>
      </c>
      <c r="F23" s="8">
        <v>9</v>
      </c>
      <c r="G23" s="8">
        <v>71</v>
      </c>
      <c r="H23" s="45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ht="14">
      <c r="A24" s="409">
        <v>21</v>
      </c>
      <c r="B24" s="8" t="s">
        <v>689</v>
      </c>
      <c r="C24" s="52">
        <v>24709</v>
      </c>
      <c r="D24" s="20" t="s">
        <v>908</v>
      </c>
      <c r="E24" s="20">
        <v>103.1</v>
      </c>
      <c r="F24" s="8">
        <v>17</v>
      </c>
      <c r="G24" s="8">
        <v>68</v>
      </c>
      <c r="H24" s="45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ht="14">
      <c r="A25" s="409">
        <v>22</v>
      </c>
      <c r="B25" s="8" t="s">
        <v>494</v>
      </c>
      <c r="C25" s="52">
        <v>24774</v>
      </c>
      <c r="D25" s="20" t="s">
        <v>908</v>
      </c>
      <c r="E25" s="20">
        <v>61.2</v>
      </c>
      <c r="F25" s="8">
        <v>6</v>
      </c>
      <c r="G25" s="8">
        <v>61</v>
      </c>
      <c r="H25" s="45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ht="14">
      <c r="A26" s="409">
        <v>23</v>
      </c>
      <c r="B26" s="8" t="s">
        <v>693</v>
      </c>
      <c r="C26" s="52">
        <v>24780</v>
      </c>
      <c r="D26" s="20" t="s">
        <v>908</v>
      </c>
      <c r="E26" s="20">
        <v>52.5</v>
      </c>
      <c r="F26" s="8">
        <v>6</v>
      </c>
      <c r="G26" s="8">
        <v>51</v>
      </c>
      <c r="H26" s="45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ht="14">
      <c r="A27" s="409">
        <v>24</v>
      </c>
      <c r="B27" s="8" t="s">
        <v>695</v>
      </c>
      <c r="C27" s="52">
        <v>24957</v>
      </c>
      <c r="D27" s="20" t="s">
        <v>908</v>
      </c>
      <c r="E27" s="20">
        <v>39.4</v>
      </c>
      <c r="F27" s="8">
        <v>9</v>
      </c>
      <c r="G27" s="8">
        <v>27</v>
      </c>
      <c r="H27" s="45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ht="14">
      <c r="A28" s="409">
        <v>25</v>
      </c>
      <c r="B28" s="47" t="s">
        <v>698</v>
      </c>
      <c r="C28" s="53">
        <v>25520</v>
      </c>
      <c r="D28" s="36" t="s">
        <v>908</v>
      </c>
      <c r="E28" s="36">
        <v>38.5</v>
      </c>
      <c r="F28" s="47">
        <v>4</v>
      </c>
      <c r="G28" s="47">
        <v>25</v>
      </c>
      <c r="H28" s="458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ht="14">
      <c r="A29" s="409">
        <v>26</v>
      </c>
      <c r="B29" s="8" t="s">
        <v>486</v>
      </c>
      <c r="C29" s="52">
        <v>25679</v>
      </c>
      <c r="D29" s="20" t="s">
        <v>908</v>
      </c>
      <c r="E29" s="20">
        <v>105.76</v>
      </c>
      <c r="F29" s="8">
        <v>12</v>
      </c>
      <c r="G29" s="8">
        <v>110</v>
      </c>
      <c r="H29" s="45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ht="14">
      <c r="A30" s="409">
        <v>27</v>
      </c>
      <c r="B30" s="8" t="s">
        <v>702</v>
      </c>
      <c r="C30" s="52">
        <v>25927</v>
      </c>
      <c r="D30" s="20" t="s">
        <v>908</v>
      </c>
      <c r="E30" s="20">
        <v>99.7</v>
      </c>
      <c r="F30" s="8">
        <v>21</v>
      </c>
      <c r="G30" s="8">
        <v>120</v>
      </c>
      <c r="H30" s="45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ht="14">
      <c r="A31" s="409">
        <v>28</v>
      </c>
      <c r="B31" s="8" t="s">
        <v>704</v>
      </c>
      <c r="C31" s="52">
        <v>26255</v>
      </c>
      <c r="D31" s="20" t="s">
        <v>908</v>
      </c>
      <c r="E31" s="20">
        <v>48.1</v>
      </c>
      <c r="F31" s="8">
        <v>9</v>
      </c>
      <c r="G31" s="8">
        <v>54</v>
      </c>
      <c r="H31" s="45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ht="14">
      <c r="A32" s="409">
        <v>29</v>
      </c>
      <c r="B32" s="8" t="s">
        <v>707</v>
      </c>
      <c r="C32" s="52">
        <v>26365</v>
      </c>
      <c r="D32" s="20" t="s">
        <v>908</v>
      </c>
      <c r="E32" s="20">
        <v>18.899999999999999</v>
      </c>
      <c r="F32" s="8">
        <v>2</v>
      </c>
      <c r="G32" s="8">
        <v>2</v>
      </c>
      <c r="H32" s="45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ht="14">
      <c r="A33" s="409">
        <v>30</v>
      </c>
      <c r="B33" s="8" t="s">
        <v>710</v>
      </c>
      <c r="C33" s="52">
        <v>26397</v>
      </c>
      <c r="D33" s="20" t="s">
        <v>908</v>
      </c>
      <c r="E33" s="20">
        <v>109.15</v>
      </c>
      <c r="F33" s="8">
        <v>9</v>
      </c>
      <c r="G33" s="8">
        <v>52</v>
      </c>
      <c r="H33" s="45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ht="14">
      <c r="A34" s="409">
        <v>31</v>
      </c>
      <c r="B34" s="47" t="s">
        <v>484</v>
      </c>
      <c r="C34" s="53">
        <v>27339</v>
      </c>
      <c r="D34" s="36" t="s">
        <v>908</v>
      </c>
      <c r="E34" s="36">
        <v>53.9</v>
      </c>
      <c r="F34" s="47">
        <v>4</v>
      </c>
      <c r="G34" s="47">
        <v>25</v>
      </c>
      <c r="H34" s="458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ht="14">
      <c r="A35" s="409">
        <v>32</v>
      </c>
      <c r="B35" s="8" t="s">
        <v>714</v>
      </c>
      <c r="C35" s="52">
        <v>27390</v>
      </c>
      <c r="D35" s="20" t="s">
        <v>908</v>
      </c>
      <c r="E35" s="20">
        <v>60.8</v>
      </c>
      <c r="F35" s="8">
        <v>11</v>
      </c>
      <c r="G35" s="8">
        <v>89</v>
      </c>
      <c r="H35" s="45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ht="14">
      <c r="A36" s="409">
        <v>33</v>
      </c>
      <c r="B36" s="8" t="s">
        <v>716</v>
      </c>
      <c r="C36" s="52">
        <v>27752</v>
      </c>
      <c r="D36" s="20" t="s">
        <v>908</v>
      </c>
      <c r="E36" s="20">
        <v>86.3</v>
      </c>
      <c r="F36" s="8">
        <v>9</v>
      </c>
      <c r="G36" s="8">
        <v>59</v>
      </c>
      <c r="H36" s="45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ht="14">
      <c r="A37" s="409">
        <v>34</v>
      </c>
      <c r="B37" s="8" t="s">
        <v>719</v>
      </c>
      <c r="C37" s="52">
        <v>28203</v>
      </c>
      <c r="D37" s="20" t="s">
        <v>908</v>
      </c>
      <c r="E37" s="20">
        <v>39.76</v>
      </c>
      <c r="F37" s="8">
        <v>4</v>
      </c>
      <c r="G37" s="8">
        <v>17</v>
      </c>
      <c r="H37" s="45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ht="14">
      <c r="A38" s="409">
        <v>35</v>
      </c>
      <c r="B38" s="8" t="s">
        <v>722</v>
      </c>
      <c r="C38" s="52">
        <v>28856</v>
      </c>
      <c r="D38" s="20" t="s">
        <v>908</v>
      </c>
      <c r="E38" s="20">
        <v>54.5</v>
      </c>
      <c r="F38" s="8">
        <v>5</v>
      </c>
      <c r="G38" s="8">
        <v>36</v>
      </c>
      <c r="H38" s="45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ht="14">
      <c r="A39" s="409">
        <v>36</v>
      </c>
      <c r="B39" s="8" t="s">
        <v>725</v>
      </c>
      <c r="C39" s="52">
        <v>29395</v>
      </c>
      <c r="D39" s="20" t="s">
        <v>908</v>
      </c>
      <c r="E39" s="20">
        <v>44</v>
      </c>
      <c r="F39" s="8">
        <v>7</v>
      </c>
      <c r="G39" s="8">
        <v>25</v>
      </c>
      <c r="H39" s="45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ht="14">
      <c r="A40" s="409">
        <v>37</v>
      </c>
      <c r="B40" s="47" t="s">
        <v>728</v>
      </c>
      <c r="C40" s="53">
        <v>29986</v>
      </c>
      <c r="D40" s="36" t="s">
        <v>908</v>
      </c>
      <c r="E40" s="36">
        <v>22</v>
      </c>
      <c r="F40" s="47">
        <v>3</v>
      </c>
      <c r="G40" s="47">
        <v>14</v>
      </c>
      <c r="H40" s="45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ht="14">
      <c r="A41" s="409">
        <v>38</v>
      </c>
      <c r="B41" s="8" t="s">
        <v>731</v>
      </c>
      <c r="C41" s="52">
        <v>30681</v>
      </c>
      <c r="D41" s="20" t="s">
        <v>908</v>
      </c>
      <c r="E41" s="20">
        <v>65.900000000000006</v>
      </c>
      <c r="F41" s="8">
        <v>7</v>
      </c>
      <c r="G41" s="8">
        <v>79</v>
      </c>
      <c r="H41" s="45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ht="14">
      <c r="A42" s="409">
        <v>39</v>
      </c>
      <c r="B42" s="47" t="s">
        <v>804</v>
      </c>
      <c r="C42" s="53">
        <v>32141</v>
      </c>
      <c r="D42" s="36" t="s">
        <v>908</v>
      </c>
      <c r="E42" s="36">
        <v>36.6</v>
      </c>
      <c r="F42" s="47">
        <v>2</v>
      </c>
      <c r="G42" s="47">
        <v>15</v>
      </c>
      <c r="H42" s="458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ht="14">
      <c r="A43" s="409">
        <v>40</v>
      </c>
      <c r="B43" s="47" t="s">
        <v>737</v>
      </c>
      <c r="C43" s="53">
        <v>34201</v>
      </c>
      <c r="D43" s="36" t="s">
        <v>908</v>
      </c>
      <c r="E43" s="36"/>
      <c r="F43" s="47">
        <v>1</v>
      </c>
      <c r="G43" s="47"/>
      <c r="H43" s="458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ht="14">
      <c r="A44" s="413">
        <v>41</v>
      </c>
      <c r="B44" s="258" t="s">
        <v>740</v>
      </c>
      <c r="C44" s="460">
        <v>38248</v>
      </c>
      <c r="D44" s="449" t="s">
        <v>908</v>
      </c>
      <c r="E44" s="449">
        <v>30.6</v>
      </c>
      <c r="F44" s="258">
        <v>1</v>
      </c>
      <c r="G44" s="258">
        <v>14</v>
      </c>
      <c r="H44" s="45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ht="14">
      <c r="A45" s="413" t="s">
        <v>528</v>
      </c>
      <c r="B45" s="449">
        <f>COUNTA(Table8[Статус системи])</f>
        <v>41</v>
      </c>
      <c r="C45" s="461"/>
      <c r="D45" s="449">
        <f>COUNTA(Table8[Статус системи])</f>
        <v>41</v>
      </c>
      <c r="E45" s="449">
        <f>SUM(Table8[Довжина контактної мережі (км)])</f>
        <v>4397.17</v>
      </c>
      <c r="F45" s="258"/>
      <c r="G45" s="258">
        <f>SUM(Table8[Кількість тролейбусів])</f>
        <v>3743</v>
      </c>
      <c r="H45" s="462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ht="14">
      <c r="A46" s="40" t="s">
        <v>1446</v>
      </c>
      <c r="B46" s="3"/>
      <c r="C46" s="3"/>
      <c r="D46" s="51"/>
      <c r="E46" s="50"/>
      <c r="F46" s="3"/>
      <c r="G46" s="3"/>
      <c r="H46" s="5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ht="14">
      <c r="A47" s="322" t="s">
        <v>1316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4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4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4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4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4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4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4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4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4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4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4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4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4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4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4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4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4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4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4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4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4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4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4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4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4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4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4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4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4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4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4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4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4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4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4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4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4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4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4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4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4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4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4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4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4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4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4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4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4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4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4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4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4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4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4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4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4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4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4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4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4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4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4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4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4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4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4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4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4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4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4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4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4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4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4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4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4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4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4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4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4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4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4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4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4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4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4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4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4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4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4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4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4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4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4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4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4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4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4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4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4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4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4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4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4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4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4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4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4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4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4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4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4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4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4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4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4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4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4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4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4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4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4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4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4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4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4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4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4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4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4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4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4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4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4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4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4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4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4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4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4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4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4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4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4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4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4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4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4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4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4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4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4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4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4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4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4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4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4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4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4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4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4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4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4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4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4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4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4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4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4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4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4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4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4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4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4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4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4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4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4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4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4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4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4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4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4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4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4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4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4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4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4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4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4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4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4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4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4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4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4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4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4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4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4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4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4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4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4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4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4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4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4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4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4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4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4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4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4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4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4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4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4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4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4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4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4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4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4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4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4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4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4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4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4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4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4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4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4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4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4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4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4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4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4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4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4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4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4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4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4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4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4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  <row r="856" spans="1:23" ht="14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</row>
    <row r="857" spans="1:23" ht="14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</row>
    <row r="858" spans="1:23" ht="14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</row>
    <row r="859" spans="1:23" ht="14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</row>
    <row r="860" spans="1:23" ht="14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</row>
    <row r="861" spans="1:23" ht="14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</row>
    <row r="862" spans="1:23" ht="14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</row>
    <row r="863" spans="1:23" ht="14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</row>
    <row r="864" spans="1:23" ht="1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</row>
    <row r="865" spans="1:23" ht="14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</row>
    <row r="866" spans="1:23" ht="14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</row>
    <row r="867" spans="1:23" ht="14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</row>
    <row r="868" spans="1:23" ht="14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</row>
    <row r="869" spans="1:23" ht="14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</row>
    <row r="870" spans="1:23" ht="14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</row>
    <row r="871" spans="1:23" ht="14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</row>
    <row r="872" spans="1:23" ht="14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</row>
    <row r="873" spans="1:23" ht="14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</row>
    <row r="874" spans="1:23" ht="1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</row>
    <row r="875" spans="1:23" ht="14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</row>
    <row r="876" spans="1:23" ht="14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</row>
    <row r="877" spans="1:23" ht="14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</row>
    <row r="878" spans="1:23" ht="14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</row>
    <row r="879" spans="1:23" ht="14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</row>
    <row r="880" spans="1:23" ht="14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</row>
    <row r="881" spans="1:23" ht="14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</row>
    <row r="882" spans="1:23" ht="14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</row>
    <row r="883" spans="1:23" ht="14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</row>
    <row r="884" spans="1:23" ht="1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</row>
    <row r="885" spans="1:23" ht="14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</row>
    <row r="886" spans="1:23" ht="14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</row>
    <row r="887" spans="1:23" ht="14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</row>
    <row r="888" spans="1:23" ht="14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</row>
    <row r="889" spans="1:23" ht="14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</row>
    <row r="890" spans="1:23" ht="14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</row>
    <row r="891" spans="1:23" ht="14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</row>
    <row r="892" spans="1:23" ht="14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</row>
    <row r="893" spans="1:23" ht="14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</row>
    <row r="894" spans="1:23" ht="1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</row>
    <row r="895" spans="1:23" ht="14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</row>
    <row r="896" spans="1:23" ht="14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</row>
    <row r="897" spans="1:23" ht="14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</row>
    <row r="898" spans="1:23" ht="14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</row>
    <row r="899" spans="1:23" ht="14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</row>
    <row r="900" spans="1:23" ht="14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</row>
    <row r="901" spans="1:23" ht="14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</row>
    <row r="902" spans="1:23" ht="14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</row>
    <row r="903" spans="1:23" ht="14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</row>
    <row r="904" spans="1:23" ht="1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</row>
    <row r="905" spans="1:23" ht="14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</row>
    <row r="906" spans="1:23" ht="14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</row>
    <row r="907" spans="1:23" ht="14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</row>
    <row r="908" spans="1:23" ht="14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</row>
    <row r="909" spans="1:23" ht="14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</row>
    <row r="910" spans="1:23" ht="14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</row>
    <row r="911" spans="1:23" ht="14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</row>
    <row r="912" spans="1:23" ht="14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</row>
    <row r="913" spans="1:23" ht="14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</row>
    <row r="914" spans="1:23" ht="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</row>
    <row r="915" spans="1:23" ht="14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</row>
    <row r="916" spans="1:23" ht="14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</row>
    <row r="917" spans="1:23" ht="14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</row>
    <row r="918" spans="1:23" ht="14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</row>
    <row r="919" spans="1:23" ht="14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</row>
    <row r="920" spans="1:23" ht="14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</row>
    <row r="921" spans="1:23" ht="14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</row>
    <row r="922" spans="1:23" ht="14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</row>
    <row r="923" spans="1:23" ht="14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</row>
    <row r="924" spans="1:23" ht="1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</row>
    <row r="925" spans="1:23" ht="14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</row>
    <row r="926" spans="1:23" ht="14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</row>
    <row r="927" spans="1:23" ht="14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</row>
    <row r="928" spans="1:23" ht="14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</row>
    <row r="929" spans="1:23" ht="14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</row>
    <row r="930" spans="1:23" ht="14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</row>
    <row r="931" spans="1:23" ht="14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</row>
    <row r="932" spans="1:23" ht="14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</row>
    <row r="933" spans="1:23" ht="14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</row>
    <row r="934" spans="1:23" ht="1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</row>
    <row r="935" spans="1:23" ht="14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</row>
    <row r="936" spans="1:23" ht="14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</row>
    <row r="937" spans="1:23" ht="14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</row>
    <row r="938" spans="1:23" ht="14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</row>
    <row r="939" spans="1:23" ht="14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</row>
    <row r="940" spans="1:23" ht="14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</row>
    <row r="941" spans="1:23" ht="14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</row>
    <row r="942" spans="1:23" ht="14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</row>
    <row r="943" spans="1:23" ht="14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</row>
    <row r="944" spans="1:23" ht="1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</row>
    <row r="945" spans="1:23" ht="14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</row>
    <row r="946" spans="1:23" ht="14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</row>
    <row r="947" spans="1:23" ht="15.75" customHeight="1">
      <c r="A947" s="3"/>
      <c r="B947" s="3"/>
      <c r="C947" s="3"/>
      <c r="D947" s="3"/>
      <c r="E947" s="3"/>
      <c r="F947" s="3"/>
      <c r="G947" s="3"/>
      <c r="H947" s="3"/>
    </row>
  </sheetData>
  <hyperlinks>
    <hyperlink ref="A1" location="Зміст!A1" display="Зміст" xr:uid="{9240A98C-E359-B742-981A-0AAE7BC670AC}"/>
  </hyperlink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1001"/>
  <sheetViews>
    <sheetView workbookViewId="0">
      <selection activeCell="A59" sqref="A59:P59"/>
    </sheetView>
  </sheetViews>
  <sheetFormatPr baseColWidth="10" defaultColWidth="12.6640625" defaultRowHeight="15.75" customHeight="1"/>
  <cols>
    <col min="1" max="1" width="7.1640625" customWidth="1"/>
    <col min="2" max="2" width="24.6640625" customWidth="1"/>
    <col min="3" max="3" width="40.5" customWidth="1"/>
    <col min="4" max="4" width="7.6640625" customWidth="1"/>
    <col min="5" max="5" width="5.33203125" customWidth="1"/>
    <col min="6" max="6" width="7.6640625" customWidth="1"/>
    <col min="7" max="7" width="5.33203125" customWidth="1"/>
    <col min="8" max="8" width="8.6640625" customWidth="1"/>
    <col min="9" max="16" width="5.33203125" customWidth="1"/>
    <col min="17" max="18" width="7.6640625" customWidth="1"/>
    <col min="19" max="21" width="8.6640625" customWidth="1"/>
    <col min="22" max="22" width="6" customWidth="1"/>
    <col min="23" max="23" width="5.33203125" customWidth="1"/>
    <col min="24" max="27" width="9" customWidth="1"/>
  </cols>
  <sheetData>
    <row r="1" spans="1:27" ht="18">
      <c r="A1" s="327" t="s">
        <v>1315</v>
      </c>
    </row>
    <row r="2" spans="1:27" ht="21.75" customHeight="1">
      <c r="A2" s="366" t="s">
        <v>1353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</row>
    <row r="3" spans="1:27" ht="91.5" customHeight="1">
      <c r="A3" s="473" t="s">
        <v>0</v>
      </c>
      <c r="B3" s="474" t="s">
        <v>923</v>
      </c>
      <c r="C3" s="475" t="s">
        <v>924</v>
      </c>
      <c r="D3" s="476" t="s">
        <v>925</v>
      </c>
      <c r="E3" s="476" t="s">
        <v>926</v>
      </c>
      <c r="F3" s="476" t="s">
        <v>927</v>
      </c>
      <c r="G3" s="476" t="s">
        <v>928</v>
      </c>
      <c r="H3" s="476" t="s">
        <v>929</v>
      </c>
      <c r="I3" s="476" t="s">
        <v>930</v>
      </c>
      <c r="J3" s="476" t="s">
        <v>931</v>
      </c>
      <c r="K3" s="476" t="s">
        <v>932</v>
      </c>
      <c r="L3" s="476" t="s">
        <v>933</v>
      </c>
      <c r="M3" s="476" t="s">
        <v>934</v>
      </c>
      <c r="N3" s="476" t="s">
        <v>935</v>
      </c>
      <c r="O3" s="476" t="s">
        <v>936</v>
      </c>
      <c r="P3" s="477" t="s">
        <v>937</v>
      </c>
      <c r="Q3" s="56"/>
      <c r="R3" s="56"/>
      <c r="S3" s="56"/>
      <c r="T3" s="56"/>
      <c r="U3" s="56"/>
      <c r="V3" s="56"/>
      <c r="W3" s="56"/>
      <c r="X3" s="57"/>
      <c r="Y3" s="57"/>
      <c r="Z3" s="57"/>
      <c r="AA3" s="57"/>
    </row>
    <row r="4" spans="1:27" ht="16">
      <c r="A4" s="469">
        <v>1</v>
      </c>
      <c r="B4" s="33" t="s">
        <v>725</v>
      </c>
      <c r="C4" s="361" t="s">
        <v>1413</v>
      </c>
      <c r="D4" s="58"/>
      <c r="E4" s="58"/>
      <c r="F4" s="59"/>
      <c r="G4" s="59"/>
      <c r="H4" s="59">
        <v>44</v>
      </c>
      <c r="I4" s="59"/>
      <c r="J4" s="59">
        <v>1</v>
      </c>
      <c r="K4" s="59"/>
      <c r="L4" s="59"/>
      <c r="M4" s="59"/>
      <c r="N4" s="59">
        <v>7</v>
      </c>
      <c r="O4" s="59"/>
      <c r="P4" s="470">
        <v>4</v>
      </c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</row>
    <row r="5" spans="1:27" ht="16">
      <c r="A5" s="469">
        <v>2</v>
      </c>
      <c r="B5" s="33" t="s">
        <v>504</v>
      </c>
      <c r="C5" s="361" t="s">
        <v>938</v>
      </c>
      <c r="D5" s="60">
        <v>17.5</v>
      </c>
      <c r="E5" s="60"/>
      <c r="F5" s="59">
        <v>17.5</v>
      </c>
      <c r="G5" s="59">
        <v>8.8000000000000007</v>
      </c>
      <c r="H5" s="59">
        <v>109</v>
      </c>
      <c r="I5" s="59">
        <v>1</v>
      </c>
      <c r="J5" s="59">
        <v>1</v>
      </c>
      <c r="K5" s="59"/>
      <c r="L5" s="59">
        <v>1</v>
      </c>
      <c r="M5" s="59">
        <v>-3</v>
      </c>
      <c r="N5" s="59">
        <v>11</v>
      </c>
      <c r="O5" s="59"/>
      <c r="P5" s="470">
        <v>11</v>
      </c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</row>
    <row r="6" spans="1:27" ht="16">
      <c r="A6" s="469">
        <v>3</v>
      </c>
      <c r="B6" s="33" t="s">
        <v>510</v>
      </c>
      <c r="C6" s="361" t="s">
        <v>836</v>
      </c>
      <c r="D6" s="58">
        <v>239.6</v>
      </c>
      <c r="E6" s="58"/>
      <c r="F6" s="59">
        <v>231</v>
      </c>
      <c r="G6" s="59"/>
      <c r="H6" s="59">
        <v>505.1</v>
      </c>
      <c r="I6" s="59">
        <v>3</v>
      </c>
      <c r="J6" s="59">
        <v>4</v>
      </c>
      <c r="K6" s="59"/>
      <c r="L6" s="59">
        <v>22</v>
      </c>
      <c r="M6" s="59"/>
      <c r="N6" s="59">
        <v>48</v>
      </c>
      <c r="O6" s="59"/>
      <c r="P6" s="470">
        <v>91</v>
      </c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</row>
    <row r="7" spans="1:27" ht="16">
      <c r="A7" s="469">
        <v>4</v>
      </c>
      <c r="B7" s="33" t="s">
        <v>683</v>
      </c>
      <c r="C7" s="361" t="s">
        <v>939</v>
      </c>
      <c r="D7" s="60"/>
      <c r="E7" s="60"/>
      <c r="F7" s="59"/>
      <c r="G7" s="59">
        <v>3</v>
      </c>
      <c r="H7" s="61">
        <v>127.2</v>
      </c>
      <c r="I7" s="59"/>
      <c r="J7" s="59">
        <v>1</v>
      </c>
      <c r="K7" s="59"/>
      <c r="L7" s="59"/>
      <c r="M7" s="59">
        <v>3</v>
      </c>
      <c r="N7" s="59">
        <v>15</v>
      </c>
      <c r="O7" s="59"/>
      <c r="P7" s="470">
        <v>11</v>
      </c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</row>
    <row r="8" spans="1:27" ht="16">
      <c r="A8" s="469">
        <v>5</v>
      </c>
      <c r="B8" s="33" t="s">
        <v>681</v>
      </c>
      <c r="C8" s="361" t="s">
        <v>1414</v>
      </c>
      <c r="D8" s="60"/>
      <c r="E8" s="60"/>
      <c r="F8" s="59"/>
      <c r="G8" s="59"/>
      <c r="H8" s="61">
        <v>110.5</v>
      </c>
      <c r="I8" s="59"/>
      <c r="J8" s="59">
        <v>1</v>
      </c>
      <c r="K8" s="59"/>
      <c r="L8" s="59"/>
      <c r="M8" s="59"/>
      <c r="N8" s="59">
        <v>11</v>
      </c>
      <c r="O8" s="59"/>
      <c r="P8" s="470">
        <v>10</v>
      </c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</row>
    <row r="9" spans="1:27" ht="16">
      <c r="A9" s="469">
        <v>6</v>
      </c>
      <c r="B9" s="33" t="s">
        <v>508</v>
      </c>
      <c r="C9" s="361" t="s">
        <v>940</v>
      </c>
      <c r="D9" s="60">
        <v>81.8</v>
      </c>
      <c r="E9" s="60"/>
      <c r="F9" s="59">
        <v>81.8</v>
      </c>
      <c r="G9" s="59">
        <v>2</v>
      </c>
      <c r="H9" s="59">
        <v>132.6</v>
      </c>
      <c r="I9" s="59">
        <v>1</v>
      </c>
      <c r="J9" s="59">
        <v>1</v>
      </c>
      <c r="K9" s="59">
        <v>-1</v>
      </c>
      <c r="L9" s="59">
        <v>7</v>
      </c>
      <c r="M9" s="59">
        <v>3</v>
      </c>
      <c r="N9" s="59">
        <v>11</v>
      </c>
      <c r="O9" s="59"/>
      <c r="P9" s="470">
        <v>20</v>
      </c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</row>
    <row r="10" spans="1:27" ht="16">
      <c r="A10" s="469">
        <v>7</v>
      </c>
      <c r="B10" s="33" t="s">
        <v>731</v>
      </c>
      <c r="C10" s="361" t="s">
        <v>1412</v>
      </c>
      <c r="D10" s="60"/>
      <c r="E10" s="60"/>
      <c r="F10" s="59"/>
      <c r="G10" s="59"/>
      <c r="H10" s="59">
        <v>65.900000000000006</v>
      </c>
      <c r="I10" s="59"/>
      <c r="J10" s="59">
        <v>1</v>
      </c>
      <c r="K10" s="59"/>
      <c r="L10" s="59"/>
      <c r="M10" s="59">
        <v>1</v>
      </c>
      <c r="N10" s="59">
        <v>7</v>
      </c>
      <c r="O10" s="59"/>
      <c r="P10" s="470">
        <v>8</v>
      </c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</row>
    <row r="11" spans="1:27" ht="16">
      <c r="A11" s="469">
        <v>8</v>
      </c>
      <c r="B11" s="33" t="s">
        <v>498</v>
      </c>
      <c r="C11" s="361" t="s">
        <v>822</v>
      </c>
      <c r="D11" s="60">
        <v>44</v>
      </c>
      <c r="E11" s="60"/>
      <c r="F11" s="59">
        <v>44</v>
      </c>
      <c r="G11" s="59">
        <v>2.4</v>
      </c>
      <c r="H11" s="61">
        <v>88.9</v>
      </c>
      <c r="I11" s="59">
        <v>1</v>
      </c>
      <c r="J11" s="59">
        <v>1</v>
      </c>
      <c r="K11" s="59"/>
      <c r="L11" s="59">
        <v>6</v>
      </c>
      <c r="M11" s="59"/>
      <c r="N11" s="59">
        <v>15</v>
      </c>
      <c r="O11" s="59"/>
      <c r="P11" s="470">
        <v>20</v>
      </c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</row>
    <row r="12" spans="1:27" ht="16">
      <c r="A12" s="469">
        <v>9</v>
      </c>
      <c r="B12" s="33" t="s">
        <v>716</v>
      </c>
      <c r="C12" s="361" t="s">
        <v>880</v>
      </c>
      <c r="D12" s="60"/>
      <c r="E12" s="60"/>
      <c r="F12" s="59"/>
      <c r="G12" s="59"/>
      <c r="H12" s="61">
        <v>86.3</v>
      </c>
      <c r="I12" s="59"/>
      <c r="J12" s="59">
        <v>1</v>
      </c>
      <c r="K12" s="59"/>
      <c r="L12" s="59"/>
      <c r="M12" s="59">
        <v>-1</v>
      </c>
      <c r="N12" s="59">
        <v>9</v>
      </c>
      <c r="O12" s="59"/>
      <c r="P12" s="470">
        <v>8</v>
      </c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</row>
    <row r="13" spans="1:27" ht="16">
      <c r="A13" s="469">
        <v>10</v>
      </c>
      <c r="B13" s="33" t="s">
        <v>714</v>
      </c>
      <c r="C13" s="361" t="s">
        <v>941</v>
      </c>
      <c r="D13" s="60"/>
      <c r="E13" s="60"/>
      <c r="F13" s="59"/>
      <c r="G13" s="59"/>
      <c r="H13" s="59">
        <v>60.8</v>
      </c>
      <c r="I13" s="59"/>
      <c r="J13" s="59">
        <v>1</v>
      </c>
      <c r="K13" s="59"/>
      <c r="L13" s="59"/>
      <c r="M13" s="59">
        <v>2</v>
      </c>
      <c r="N13" s="59">
        <v>11</v>
      </c>
      <c r="O13" s="59"/>
      <c r="P13" s="470">
        <v>8</v>
      </c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</row>
    <row r="14" spans="1:27" ht="16">
      <c r="A14" s="469">
        <v>11</v>
      </c>
      <c r="B14" s="33" t="s">
        <v>650</v>
      </c>
      <c r="C14" s="361" t="s">
        <v>895</v>
      </c>
      <c r="D14" s="58"/>
      <c r="E14" s="58"/>
      <c r="F14" s="59"/>
      <c r="G14" s="59"/>
      <c r="H14" s="59">
        <v>86.8</v>
      </c>
      <c r="I14" s="59"/>
      <c r="J14" s="59">
        <v>1</v>
      </c>
      <c r="K14" s="59"/>
      <c r="L14" s="59"/>
      <c r="M14" s="59"/>
      <c r="N14" s="59">
        <v>11</v>
      </c>
      <c r="O14" s="59"/>
      <c r="P14" s="470">
        <v>10</v>
      </c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</row>
    <row r="15" spans="1:27" ht="31">
      <c r="A15" s="469">
        <v>12</v>
      </c>
      <c r="B15" s="33" t="s">
        <v>710</v>
      </c>
      <c r="C15" s="361" t="s">
        <v>852</v>
      </c>
      <c r="D15" s="60"/>
      <c r="E15" s="60"/>
      <c r="F15" s="59"/>
      <c r="G15" s="59"/>
      <c r="H15" s="59">
        <v>109.15</v>
      </c>
      <c r="I15" s="59"/>
      <c r="J15" s="59">
        <v>1</v>
      </c>
      <c r="K15" s="59"/>
      <c r="L15" s="59"/>
      <c r="M15" s="59">
        <v>-1</v>
      </c>
      <c r="N15" s="59">
        <v>9</v>
      </c>
      <c r="O15" s="59"/>
      <c r="P15" s="470">
        <v>9</v>
      </c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</row>
    <row r="16" spans="1:27" ht="16">
      <c r="A16" s="469">
        <v>13</v>
      </c>
      <c r="B16" s="33" t="s">
        <v>702</v>
      </c>
      <c r="C16" s="361" t="s">
        <v>942</v>
      </c>
      <c r="D16" s="60"/>
      <c r="E16" s="60"/>
      <c r="F16" s="59"/>
      <c r="G16" s="59"/>
      <c r="H16" s="59">
        <v>99.7</v>
      </c>
      <c r="I16" s="59"/>
      <c r="J16" s="59">
        <v>1</v>
      </c>
      <c r="K16" s="59"/>
      <c r="L16" s="59"/>
      <c r="M16" s="59"/>
      <c r="N16" s="59">
        <v>21</v>
      </c>
      <c r="O16" s="59"/>
      <c r="P16" s="470">
        <v>10</v>
      </c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</row>
    <row r="17" spans="1:27" ht="16">
      <c r="A17" s="469">
        <v>14</v>
      </c>
      <c r="B17" s="33" t="s">
        <v>693</v>
      </c>
      <c r="C17" s="361" t="s">
        <v>943</v>
      </c>
      <c r="D17" s="60"/>
      <c r="E17" s="60"/>
      <c r="F17" s="59"/>
      <c r="G17" s="59"/>
      <c r="H17" s="59">
        <v>52.5</v>
      </c>
      <c r="I17" s="59"/>
      <c r="J17" s="59">
        <v>1</v>
      </c>
      <c r="K17" s="59"/>
      <c r="L17" s="59"/>
      <c r="M17" s="59"/>
      <c r="N17" s="59">
        <v>6</v>
      </c>
      <c r="O17" s="59"/>
      <c r="P17" s="470">
        <v>6</v>
      </c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</row>
    <row r="18" spans="1:27" ht="16">
      <c r="A18" s="469">
        <v>15</v>
      </c>
      <c r="B18" s="362" t="s">
        <v>944</v>
      </c>
      <c r="C18" s="363" t="s">
        <v>945</v>
      </c>
      <c r="D18" s="62">
        <v>24</v>
      </c>
      <c r="E18" s="62"/>
      <c r="F18" s="63">
        <v>24</v>
      </c>
      <c r="G18" s="63"/>
      <c r="H18" s="63"/>
      <c r="I18" s="63">
        <v>1</v>
      </c>
      <c r="J18" s="63"/>
      <c r="K18" s="63"/>
      <c r="L18" s="63">
        <v>2</v>
      </c>
      <c r="M18" s="63"/>
      <c r="N18" s="63"/>
      <c r="O18" s="63"/>
      <c r="P18" s="471">
        <v>2</v>
      </c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</row>
    <row r="19" spans="1:27" ht="16">
      <c r="A19" s="469">
        <v>16</v>
      </c>
      <c r="B19" s="362" t="s">
        <v>663</v>
      </c>
      <c r="C19" s="363" t="s">
        <v>946</v>
      </c>
      <c r="D19" s="62"/>
      <c r="E19" s="62"/>
      <c r="F19" s="63"/>
      <c r="G19" s="63"/>
      <c r="H19" s="64">
        <v>76.8</v>
      </c>
      <c r="I19" s="63"/>
      <c r="J19" s="63">
        <v>1</v>
      </c>
      <c r="K19" s="63"/>
      <c r="L19" s="63"/>
      <c r="M19" s="63"/>
      <c r="N19" s="63">
        <v>10</v>
      </c>
      <c r="O19" s="63"/>
      <c r="P19" s="471">
        <v>6</v>
      </c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</row>
    <row r="20" spans="1:27" ht="16">
      <c r="A20" s="469">
        <v>17</v>
      </c>
      <c r="B20" s="33" t="s">
        <v>695</v>
      </c>
      <c r="C20" s="361" t="s">
        <v>816</v>
      </c>
      <c r="D20" s="60"/>
      <c r="E20" s="60"/>
      <c r="F20" s="59"/>
      <c r="G20" s="59"/>
      <c r="H20" s="61">
        <v>39.4</v>
      </c>
      <c r="I20" s="59"/>
      <c r="J20" s="59">
        <v>1</v>
      </c>
      <c r="K20" s="59"/>
      <c r="L20" s="59"/>
      <c r="M20" s="59">
        <v>1</v>
      </c>
      <c r="N20" s="59">
        <v>9</v>
      </c>
      <c r="O20" s="59"/>
      <c r="P20" s="470">
        <v>3</v>
      </c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</row>
    <row r="21" spans="1:27" ht="16">
      <c r="A21" s="469">
        <v>18</v>
      </c>
      <c r="B21" s="362" t="s">
        <v>922</v>
      </c>
      <c r="C21" s="363" t="s">
        <v>947</v>
      </c>
      <c r="D21" s="62"/>
      <c r="E21" s="62"/>
      <c r="F21" s="63"/>
      <c r="G21" s="63"/>
      <c r="H21" s="63">
        <v>18.3</v>
      </c>
      <c r="I21" s="63"/>
      <c r="J21" s="63">
        <v>1</v>
      </c>
      <c r="K21" s="63"/>
      <c r="L21" s="63"/>
      <c r="M21" s="63"/>
      <c r="N21" s="63">
        <v>2</v>
      </c>
      <c r="O21" s="63"/>
      <c r="P21" s="471">
        <v>2</v>
      </c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</row>
    <row r="22" spans="1:27" ht="16">
      <c r="A22" s="469">
        <v>19</v>
      </c>
      <c r="B22" s="362" t="s">
        <v>484</v>
      </c>
      <c r="C22" s="363" t="s">
        <v>948</v>
      </c>
      <c r="D22" s="65">
        <v>59.4</v>
      </c>
      <c r="E22" s="65"/>
      <c r="F22" s="63">
        <v>59.4</v>
      </c>
      <c r="G22" s="63"/>
      <c r="H22" s="63">
        <v>53.9</v>
      </c>
      <c r="I22" s="63">
        <v>1</v>
      </c>
      <c r="J22" s="63">
        <v>1</v>
      </c>
      <c r="K22" s="63"/>
      <c r="L22" s="63">
        <v>4</v>
      </c>
      <c r="M22" s="63"/>
      <c r="N22" s="63">
        <v>4</v>
      </c>
      <c r="O22" s="63"/>
      <c r="P22" s="471">
        <v>11</v>
      </c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</row>
    <row r="23" spans="1:27" ht="16">
      <c r="A23" s="469">
        <v>20</v>
      </c>
      <c r="B23" s="33" t="s">
        <v>480</v>
      </c>
      <c r="C23" s="361" t="s">
        <v>1411</v>
      </c>
      <c r="D23" s="60">
        <v>26.4</v>
      </c>
      <c r="E23" s="60"/>
      <c r="F23" s="59">
        <v>26.4</v>
      </c>
      <c r="G23" s="59"/>
      <c r="H23" s="59"/>
      <c r="I23" s="59">
        <v>1</v>
      </c>
      <c r="J23" s="59"/>
      <c r="K23" s="59"/>
      <c r="L23" s="59">
        <v>3</v>
      </c>
      <c r="M23" s="59"/>
      <c r="N23" s="59"/>
      <c r="O23" s="59"/>
      <c r="P23" s="470">
        <v>2</v>
      </c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</row>
    <row r="24" spans="1:27" ht="16">
      <c r="A24" s="469">
        <v>21</v>
      </c>
      <c r="B24" s="362" t="s">
        <v>492</v>
      </c>
      <c r="C24" s="363" t="s">
        <v>949</v>
      </c>
      <c r="D24" s="62">
        <v>129.5</v>
      </c>
      <c r="E24" s="62"/>
      <c r="F24" s="63">
        <v>129.5</v>
      </c>
      <c r="G24" s="63"/>
      <c r="H24" s="63">
        <v>186.5</v>
      </c>
      <c r="I24" s="63">
        <v>2</v>
      </c>
      <c r="J24" s="63">
        <v>2</v>
      </c>
      <c r="K24" s="63"/>
      <c r="L24" s="63">
        <v>9</v>
      </c>
      <c r="M24" s="63"/>
      <c r="N24" s="63">
        <v>13</v>
      </c>
      <c r="O24" s="63"/>
      <c r="P24" s="471">
        <v>38</v>
      </c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</row>
    <row r="25" spans="1:27" ht="31">
      <c r="A25" s="469">
        <v>22</v>
      </c>
      <c r="B25" s="362" t="s">
        <v>950</v>
      </c>
      <c r="C25" s="363" t="s">
        <v>951</v>
      </c>
      <c r="D25" s="62">
        <v>32.700000000000003</v>
      </c>
      <c r="E25" s="62"/>
      <c r="F25" s="63">
        <v>32.700000000000003</v>
      </c>
      <c r="G25" s="63"/>
      <c r="H25" s="63">
        <v>12</v>
      </c>
      <c r="I25" s="63">
        <v>1</v>
      </c>
      <c r="J25" s="63">
        <v>1</v>
      </c>
      <c r="K25" s="63"/>
      <c r="L25" s="63">
        <v>3</v>
      </c>
      <c r="M25" s="63"/>
      <c r="N25" s="63">
        <v>1</v>
      </c>
      <c r="O25" s="63"/>
      <c r="P25" s="471">
        <v>5</v>
      </c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</row>
    <row r="26" spans="1:27" ht="16">
      <c r="A26" s="469">
        <v>23</v>
      </c>
      <c r="B26" s="362" t="s">
        <v>734</v>
      </c>
      <c r="C26" s="363" t="s">
        <v>952</v>
      </c>
      <c r="D26" s="65"/>
      <c r="E26" s="65"/>
      <c r="F26" s="63"/>
      <c r="G26" s="63"/>
      <c r="H26" s="63">
        <v>36.6</v>
      </c>
      <c r="I26" s="63"/>
      <c r="J26" s="63">
        <v>1</v>
      </c>
      <c r="K26" s="63"/>
      <c r="L26" s="63"/>
      <c r="M26" s="63"/>
      <c r="N26" s="63">
        <v>2</v>
      </c>
      <c r="O26" s="63"/>
      <c r="P26" s="471">
        <v>5</v>
      </c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</row>
    <row r="27" spans="1:27" ht="16">
      <c r="A27" s="469">
        <v>24</v>
      </c>
      <c r="B27" s="33" t="s">
        <v>478</v>
      </c>
      <c r="C27" s="361" t="s">
        <v>902</v>
      </c>
      <c r="D27" s="58">
        <v>27.8</v>
      </c>
      <c r="E27" s="58"/>
      <c r="F27" s="59">
        <v>27.8</v>
      </c>
      <c r="G27" s="59"/>
      <c r="H27" s="59"/>
      <c r="I27" s="59">
        <v>1</v>
      </c>
      <c r="J27" s="59"/>
      <c r="K27" s="59"/>
      <c r="L27" s="59">
        <v>3</v>
      </c>
      <c r="M27" s="59"/>
      <c r="N27" s="59"/>
      <c r="O27" s="59"/>
      <c r="P27" s="470">
        <v>2</v>
      </c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</row>
    <row r="28" spans="1:27" ht="16">
      <c r="A28" s="469">
        <v>25</v>
      </c>
      <c r="B28" s="33" t="s">
        <v>686</v>
      </c>
      <c r="C28" s="361" t="s">
        <v>953</v>
      </c>
      <c r="D28" s="58"/>
      <c r="E28" s="58"/>
      <c r="F28" s="59"/>
      <c r="G28" s="59"/>
      <c r="H28" s="59">
        <v>64.7</v>
      </c>
      <c r="I28" s="59"/>
      <c r="J28" s="59">
        <v>1</v>
      </c>
      <c r="K28" s="59"/>
      <c r="L28" s="59"/>
      <c r="M28" s="59">
        <v>6</v>
      </c>
      <c r="N28" s="59">
        <v>9</v>
      </c>
      <c r="O28" s="59"/>
      <c r="P28" s="470">
        <v>7</v>
      </c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</row>
    <row r="29" spans="1:27" ht="16">
      <c r="A29" s="469">
        <v>26</v>
      </c>
      <c r="B29" s="33" t="s">
        <v>954</v>
      </c>
      <c r="C29" s="361" t="s">
        <v>955</v>
      </c>
      <c r="D29" s="60"/>
      <c r="E29" s="60"/>
      <c r="F29" s="59">
        <v>0</v>
      </c>
      <c r="G29" s="59"/>
      <c r="H29" s="59"/>
      <c r="I29" s="59"/>
      <c r="J29" s="59"/>
      <c r="K29" s="59"/>
      <c r="L29" s="59">
        <v>0</v>
      </c>
      <c r="M29" s="59"/>
      <c r="N29" s="59"/>
      <c r="O29" s="59"/>
      <c r="P29" s="470">
        <v>0</v>
      </c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</row>
    <row r="30" spans="1:27" ht="39">
      <c r="A30" s="469">
        <v>27</v>
      </c>
      <c r="B30" s="33" t="s">
        <v>704</v>
      </c>
      <c r="C30" s="361" t="s">
        <v>839</v>
      </c>
      <c r="D30" s="58" t="s">
        <v>956</v>
      </c>
      <c r="E30" s="60"/>
      <c r="F30" s="58" t="s">
        <v>957</v>
      </c>
      <c r="G30" s="59"/>
      <c r="H30" s="59">
        <v>48.1</v>
      </c>
      <c r="I30" s="59"/>
      <c r="J30" s="59">
        <v>1</v>
      </c>
      <c r="K30" s="59"/>
      <c r="L30" s="59"/>
      <c r="M30" s="59"/>
      <c r="N30" s="59">
        <v>9</v>
      </c>
      <c r="O30" s="59"/>
      <c r="P30" s="470">
        <v>5</v>
      </c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</row>
    <row r="31" spans="1:27" ht="16">
      <c r="A31" s="469">
        <v>28</v>
      </c>
      <c r="B31" s="33" t="s">
        <v>707</v>
      </c>
      <c r="C31" s="361" t="s">
        <v>1410</v>
      </c>
      <c r="D31" s="58"/>
      <c r="E31" s="58"/>
      <c r="F31" s="59"/>
      <c r="G31" s="59"/>
      <c r="H31" s="59">
        <v>18.899999999999999</v>
      </c>
      <c r="I31" s="59"/>
      <c r="J31" s="59">
        <v>1</v>
      </c>
      <c r="K31" s="59"/>
      <c r="L31" s="59"/>
      <c r="M31" s="59">
        <v>1</v>
      </c>
      <c r="N31" s="59">
        <v>2</v>
      </c>
      <c r="O31" s="59"/>
      <c r="P31" s="470">
        <v>3</v>
      </c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</row>
    <row r="32" spans="1:27" ht="16">
      <c r="A32" s="469">
        <v>29</v>
      </c>
      <c r="B32" s="362" t="s">
        <v>676</v>
      </c>
      <c r="C32" s="363" t="s">
        <v>958</v>
      </c>
      <c r="D32" s="65">
        <v>92.2</v>
      </c>
      <c r="E32" s="65"/>
      <c r="F32" s="66">
        <v>92.2</v>
      </c>
      <c r="G32" s="66"/>
      <c r="H32" s="66">
        <v>80.7</v>
      </c>
      <c r="I32" s="66">
        <v>1</v>
      </c>
      <c r="J32" s="66">
        <v>1</v>
      </c>
      <c r="K32" s="66"/>
      <c r="L32" s="66">
        <v>9</v>
      </c>
      <c r="M32" s="66"/>
      <c r="N32" s="66">
        <v>5</v>
      </c>
      <c r="O32" s="66"/>
      <c r="P32" s="472">
        <v>14</v>
      </c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</row>
    <row r="33" spans="1:27" ht="16">
      <c r="A33" s="469">
        <v>30</v>
      </c>
      <c r="B33" s="362" t="s">
        <v>698</v>
      </c>
      <c r="C33" s="363" t="s">
        <v>959</v>
      </c>
      <c r="D33" s="62"/>
      <c r="E33" s="62"/>
      <c r="F33" s="63"/>
      <c r="G33" s="63"/>
      <c r="H33" s="63">
        <v>38.5</v>
      </c>
      <c r="I33" s="63"/>
      <c r="J33" s="63">
        <v>1</v>
      </c>
      <c r="K33" s="63"/>
      <c r="L33" s="63"/>
      <c r="M33" s="63"/>
      <c r="N33" s="63">
        <v>4</v>
      </c>
      <c r="O33" s="63"/>
      <c r="P33" s="471">
        <v>3</v>
      </c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</row>
    <row r="34" spans="1:27" ht="16">
      <c r="A34" s="469">
        <v>31</v>
      </c>
      <c r="B34" s="33" t="s">
        <v>486</v>
      </c>
      <c r="C34" s="361" t="s">
        <v>857</v>
      </c>
      <c r="D34" s="58">
        <v>100.3</v>
      </c>
      <c r="E34" s="58"/>
      <c r="F34" s="59">
        <v>100.3</v>
      </c>
      <c r="G34" s="59"/>
      <c r="H34" s="59">
        <v>105.76</v>
      </c>
      <c r="I34" s="59">
        <v>2</v>
      </c>
      <c r="J34" s="59">
        <v>1</v>
      </c>
      <c r="K34" s="59">
        <v>-6</v>
      </c>
      <c r="L34" s="59">
        <v>6</v>
      </c>
      <c r="M34" s="59">
        <v>2</v>
      </c>
      <c r="N34" s="59">
        <v>12</v>
      </c>
      <c r="O34" s="59"/>
      <c r="P34" s="470">
        <v>20</v>
      </c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</row>
    <row r="35" spans="1:27" ht="16">
      <c r="A35" s="469">
        <v>32</v>
      </c>
      <c r="B35" s="33" t="s">
        <v>678</v>
      </c>
      <c r="C35" s="361" t="s">
        <v>960</v>
      </c>
      <c r="D35" s="58"/>
      <c r="E35" s="58"/>
      <c r="F35" s="59"/>
      <c r="G35" s="59"/>
      <c r="H35" s="59">
        <v>73</v>
      </c>
      <c r="I35" s="59"/>
      <c r="J35" s="59">
        <v>1</v>
      </c>
      <c r="K35" s="59"/>
      <c r="L35" s="59"/>
      <c r="M35" s="59"/>
      <c r="N35" s="59">
        <v>10</v>
      </c>
      <c r="O35" s="59"/>
      <c r="P35" s="470">
        <v>9</v>
      </c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</row>
    <row r="36" spans="1:27" ht="16">
      <c r="A36" s="469">
        <v>33</v>
      </c>
      <c r="B36" s="33" t="s">
        <v>689</v>
      </c>
      <c r="C36" s="361" t="s">
        <v>961</v>
      </c>
      <c r="D36" s="60"/>
      <c r="E36" s="60"/>
      <c r="F36" s="59"/>
      <c r="G36" s="59"/>
      <c r="H36" s="59">
        <v>103.1</v>
      </c>
      <c r="I36" s="59"/>
      <c r="J36" s="59">
        <v>1</v>
      </c>
      <c r="K36" s="59"/>
      <c r="L36" s="59"/>
      <c r="M36" s="59">
        <v>1</v>
      </c>
      <c r="N36" s="59">
        <v>17</v>
      </c>
      <c r="O36" s="59"/>
      <c r="P36" s="470">
        <v>9</v>
      </c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</row>
    <row r="37" spans="1:27" ht="16">
      <c r="A37" s="469">
        <v>34</v>
      </c>
      <c r="B37" s="33" t="s">
        <v>797</v>
      </c>
      <c r="C37" s="361" t="s">
        <v>962</v>
      </c>
      <c r="D37" s="58"/>
      <c r="E37" s="58"/>
      <c r="F37" s="59"/>
      <c r="G37" s="67"/>
      <c r="H37" s="59">
        <v>39.76</v>
      </c>
      <c r="I37" s="59"/>
      <c r="J37" s="59">
        <v>1</v>
      </c>
      <c r="K37" s="59"/>
      <c r="L37" s="59"/>
      <c r="M37" s="59">
        <v>1</v>
      </c>
      <c r="N37" s="59">
        <v>4</v>
      </c>
      <c r="O37" s="59"/>
      <c r="P37" s="470">
        <v>5</v>
      </c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</row>
    <row r="38" spans="1:27" ht="16">
      <c r="A38" s="469">
        <v>35</v>
      </c>
      <c r="B38" s="33" t="s">
        <v>722</v>
      </c>
      <c r="C38" s="361" t="s">
        <v>963</v>
      </c>
      <c r="D38" s="58"/>
      <c r="E38" s="58"/>
      <c r="F38" s="59"/>
      <c r="G38" s="59"/>
      <c r="H38" s="59">
        <v>54.5</v>
      </c>
      <c r="I38" s="59"/>
      <c r="J38" s="59">
        <v>1</v>
      </c>
      <c r="K38" s="59"/>
      <c r="L38" s="59"/>
      <c r="M38" s="59"/>
      <c r="N38" s="59">
        <v>5</v>
      </c>
      <c r="O38" s="59"/>
      <c r="P38" s="470">
        <v>6</v>
      </c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</row>
    <row r="39" spans="1:27" ht="16">
      <c r="A39" s="469">
        <v>36</v>
      </c>
      <c r="B39" s="362" t="s">
        <v>728</v>
      </c>
      <c r="C39" s="364" t="s">
        <v>964</v>
      </c>
      <c r="D39" s="65"/>
      <c r="E39" s="65"/>
      <c r="F39" s="63"/>
      <c r="G39" s="63"/>
      <c r="H39" s="63">
        <v>22</v>
      </c>
      <c r="I39" s="63"/>
      <c r="J39" s="63">
        <v>1</v>
      </c>
      <c r="K39" s="63"/>
      <c r="L39" s="63"/>
      <c r="M39" s="63"/>
      <c r="N39" s="63">
        <v>3</v>
      </c>
      <c r="O39" s="63"/>
      <c r="P39" s="471">
        <v>2</v>
      </c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</row>
    <row r="40" spans="1:27" ht="16">
      <c r="A40" s="469">
        <v>37</v>
      </c>
      <c r="B40" s="375" t="s">
        <v>502</v>
      </c>
      <c r="C40" s="33" t="s">
        <v>965</v>
      </c>
      <c r="D40" s="58">
        <v>216.7</v>
      </c>
      <c r="E40" s="58"/>
      <c r="F40" s="59">
        <v>217.2</v>
      </c>
      <c r="G40" s="59"/>
      <c r="H40" s="59">
        <v>263.39999999999998</v>
      </c>
      <c r="I40" s="59">
        <v>1</v>
      </c>
      <c r="J40" s="59"/>
      <c r="K40" s="59"/>
      <c r="L40" s="59"/>
      <c r="M40" s="59"/>
      <c r="N40" s="59"/>
      <c r="O40" s="59"/>
      <c r="P40" s="470">
        <v>59</v>
      </c>
      <c r="Q40" s="68"/>
      <c r="R40" s="57"/>
      <c r="S40" s="57"/>
      <c r="T40" s="57"/>
      <c r="U40" s="57"/>
      <c r="V40" s="57"/>
      <c r="W40" s="57"/>
      <c r="X40" s="57"/>
      <c r="Y40" s="57"/>
      <c r="Z40" s="57"/>
      <c r="AA40" s="57"/>
    </row>
    <row r="41" spans="1:27" ht="16">
      <c r="A41" s="469">
        <v>38</v>
      </c>
      <c r="B41" s="376"/>
      <c r="C41" s="33" t="s">
        <v>966</v>
      </c>
      <c r="D41" s="58"/>
      <c r="E41" s="58"/>
      <c r="F41" s="69"/>
      <c r="G41" s="59"/>
      <c r="H41" s="59"/>
      <c r="I41" s="59"/>
      <c r="J41" s="59">
        <v>1</v>
      </c>
      <c r="K41" s="59"/>
      <c r="L41" s="59"/>
      <c r="M41" s="59">
        <v>-1</v>
      </c>
      <c r="N41" s="59">
        <v>12</v>
      </c>
      <c r="O41" s="59"/>
      <c r="P41" s="470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</row>
    <row r="42" spans="1:27" ht="16">
      <c r="A42" s="469">
        <v>39</v>
      </c>
      <c r="B42" s="376"/>
      <c r="C42" s="33" t="s">
        <v>967</v>
      </c>
      <c r="D42" s="58"/>
      <c r="E42" s="58"/>
      <c r="F42" s="69"/>
      <c r="G42" s="59"/>
      <c r="H42" s="59"/>
      <c r="I42" s="59"/>
      <c r="J42" s="59">
        <v>1</v>
      </c>
      <c r="K42" s="59"/>
      <c r="L42" s="59"/>
      <c r="M42" s="58"/>
      <c r="N42" s="59">
        <v>12</v>
      </c>
      <c r="O42" s="59"/>
      <c r="P42" s="470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</row>
    <row r="43" spans="1:27" ht="16">
      <c r="A43" s="469">
        <v>40</v>
      </c>
      <c r="B43" s="376"/>
      <c r="C43" s="33" t="s">
        <v>968</v>
      </c>
      <c r="D43" s="58"/>
      <c r="E43" s="58"/>
      <c r="F43" s="69"/>
      <c r="G43" s="59"/>
      <c r="H43" s="59"/>
      <c r="I43" s="59">
        <v>1</v>
      </c>
      <c r="J43" s="59"/>
      <c r="K43" s="59"/>
      <c r="L43" s="59">
        <v>7</v>
      </c>
      <c r="M43" s="59"/>
      <c r="N43" s="59"/>
      <c r="O43" s="59"/>
      <c r="P43" s="470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</row>
    <row r="44" spans="1:27" ht="16">
      <c r="A44" s="469">
        <v>41</v>
      </c>
      <c r="B44" s="377"/>
      <c r="C44" s="33" t="s">
        <v>969</v>
      </c>
      <c r="D44" s="58"/>
      <c r="E44" s="58"/>
      <c r="F44" s="69"/>
      <c r="G44" s="59"/>
      <c r="H44" s="59"/>
      <c r="I44" s="59">
        <v>1</v>
      </c>
      <c r="J44" s="59"/>
      <c r="K44" s="59"/>
      <c r="L44" s="59">
        <v>7</v>
      </c>
      <c r="M44" s="59"/>
      <c r="N44" s="59"/>
      <c r="O44" s="59"/>
      <c r="P44" s="470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</row>
    <row r="45" spans="1:27" ht="16">
      <c r="A45" s="469">
        <v>42</v>
      </c>
      <c r="B45" s="33" t="s">
        <v>793</v>
      </c>
      <c r="C45" s="33" t="s">
        <v>970</v>
      </c>
      <c r="D45" s="60">
        <v>77.900000000000006</v>
      </c>
      <c r="E45" s="60"/>
      <c r="F45" s="59">
        <v>77.2</v>
      </c>
      <c r="G45" s="59"/>
      <c r="H45" s="59"/>
      <c r="I45" s="59">
        <v>1</v>
      </c>
      <c r="J45" s="59"/>
      <c r="K45" s="59"/>
      <c r="L45" s="59">
        <v>4</v>
      </c>
      <c r="M45" s="59"/>
      <c r="N45" s="59"/>
      <c r="O45" s="59"/>
      <c r="P45" s="470">
        <v>14</v>
      </c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</row>
    <row r="46" spans="1:27" ht="16">
      <c r="A46" s="469">
        <v>43</v>
      </c>
      <c r="B46" s="33" t="s">
        <v>506</v>
      </c>
      <c r="C46" s="33" t="s">
        <v>1409</v>
      </c>
      <c r="D46" s="60">
        <v>181.6</v>
      </c>
      <c r="E46" s="60"/>
      <c r="F46" s="70">
        <v>172</v>
      </c>
      <c r="G46" s="59"/>
      <c r="H46" s="59">
        <v>188.5</v>
      </c>
      <c r="I46" s="59">
        <v>1</v>
      </c>
      <c r="J46" s="59">
        <v>2</v>
      </c>
      <c r="K46" s="59"/>
      <c r="L46" s="59">
        <v>14</v>
      </c>
      <c r="M46" s="59">
        <v>1</v>
      </c>
      <c r="N46" s="59">
        <v>21</v>
      </c>
      <c r="O46" s="59"/>
      <c r="P46" s="470">
        <v>39</v>
      </c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</row>
    <row r="47" spans="1:27" ht="16">
      <c r="A47" s="469">
        <v>44</v>
      </c>
      <c r="B47" s="362" t="s">
        <v>496</v>
      </c>
      <c r="C47" s="362" t="s">
        <v>971</v>
      </c>
      <c r="D47" s="62">
        <v>20</v>
      </c>
      <c r="E47" s="62"/>
      <c r="F47" s="63">
        <v>20</v>
      </c>
      <c r="G47" s="63"/>
      <c r="H47" s="63"/>
      <c r="I47" s="63">
        <v>1</v>
      </c>
      <c r="J47" s="63"/>
      <c r="K47" s="63"/>
      <c r="L47" s="63">
        <v>4</v>
      </c>
      <c r="M47" s="63"/>
      <c r="N47" s="63"/>
      <c r="O47" s="63"/>
      <c r="P47" s="471">
        <v>2</v>
      </c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</row>
    <row r="48" spans="1:27" ht="16">
      <c r="A48" s="469">
        <v>45</v>
      </c>
      <c r="B48" s="362" t="s">
        <v>972</v>
      </c>
      <c r="C48" s="362" t="s">
        <v>973</v>
      </c>
      <c r="D48" s="62">
        <v>1.6</v>
      </c>
      <c r="E48" s="62"/>
      <c r="F48" s="63">
        <v>1.6</v>
      </c>
      <c r="G48" s="63"/>
      <c r="H48" s="63"/>
      <c r="I48" s="63">
        <v>1</v>
      </c>
      <c r="J48" s="63"/>
      <c r="K48" s="63"/>
      <c r="L48" s="63">
        <v>1</v>
      </c>
      <c r="M48" s="63"/>
      <c r="N48" s="63"/>
      <c r="O48" s="63"/>
      <c r="P48" s="471">
        <v>1</v>
      </c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</row>
    <row r="49" spans="1:27" ht="16">
      <c r="A49" s="469">
        <v>46</v>
      </c>
      <c r="B49" s="33" t="s">
        <v>490</v>
      </c>
      <c r="C49" s="33" t="s">
        <v>1397</v>
      </c>
      <c r="D49" s="58">
        <v>100.5</v>
      </c>
      <c r="E49" s="58"/>
      <c r="F49" s="59">
        <v>99.3</v>
      </c>
      <c r="G49" s="59"/>
      <c r="H49" s="59">
        <v>188.4</v>
      </c>
      <c r="I49" s="59">
        <v>1</v>
      </c>
      <c r="J49" s="59">
        <v>2</v>
      </c>
      <c r="K49" s="59"/>
      <c r="L49" s="59">
        <v>7</v>
      </c>
      <c r="M49" s="59">
        <v>1</v>
      </c>
      <c r="N49" s="59">
        <v>9</v>
      </c>
      <c r="O49" s="59"/>
      <c r="P49" s="470">
        <v>30</v>
      </c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</row>
    <row r="50" spans="1:27" ht="16">
      <c r="A50" s="469">
        <v>47</v>
      </c>
      <c r="B50" s="362" t="s">
        <v>740</v>
      </c>
      <c r="C50" s="362" t="s">
        <v>974</v>
      </c>
      <c r="D50" s="62"/>
      <c r="E50" s="62"/>
      <c r="F50" s="63"/>
      <c r="G50" s="63"/>
      <c r="H50" s="63">
        <v>30.6</v>
      </c>
      <c r="I50" s="63"/>
      <c r="J50" s="63">
        <v>1</v>
      </c>
      <c r="K50" s="63"/>
      <c r="L50" s="63"/>
      <c r="M50" s="63"/>
      <c r="N50" s="63">
        <v>1</v>
      </c>
      <c r="O50" s="63"/>
      <c r="P50" s="471">
        <v>4</v>
      </c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</row>
    <row r="51" spans="1:27" ht="31">
      <c r="A51" s="469">
        <v>48</v>
      </c>
      <c r="B51" s="375" t="s">
        <v>476</v>
      </c>
      <c r="C51" s="33" t="s">
        <v>1431</v>
      </c>
      <c r="D51" s="60">
        <v>88.1</v>
      </c>
      <c r="E51" s="60"/>
      <c r="F51" s="59">
        <v>87.9</v>
      </c>
      <c r="G51" s="59"/>
      <c r="H51" s="59"/>
      <c r="I51" s="59">
        <v>1</v>
      </c>
      <c r="J51" s="59"/>
      <c r="K51" s="59"/>
      <c r="L51" s="59">
        <v>17</v>
      </c>
      <c r="M51" s="59"/>
      <c r="N51" s="59"/>
      <c r="O51" s="59"/>
      <c r="P51" s="470">
        <v>7</v>
      </c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</row>
    <row r="52" spans="1:27" ht="31">
      <c r="A52" s="469">
        <v>49</v>
      </c>
      <c r="B52" s="376"/>
      <c r="C52" s="33" t="s">
        <v>1432</v>
      </c>
      <c r="D52" s="60">
        <v>43.6</v>
      </c>
      <c r="E52" s="60"/>
      <c r="F52" s="59">
        <v>43.6</v>
      </c>
      <c r="G52" s="59"/>
      <c r="H52" s="59"/>
      <c r="I52" s="59">
        <v>1</v>
      </c>
      <c r="J52" s="59"/>
      <c r="K52" s="59"/>
      <c r="L52" s="59">
        <v>4</v>
      </c>
      <c r="M52" s="59"/>
      <c r="N52" s="59"/>
      <c r="O52" s="59"/>
      <c r="P52" s="470">
        <v>11</v>
      </c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</row>
    <row r="53" spans="1:27" ht="16">
      <c r="A53" s="469">
        <v>50</v>
      </c>
      <c r="B53" s="377"/>
      <c r="C53" s="33" t="s">
        <v>975</v>
      </c>
      <c r="D53" s="60"/>
      <c r="E53" s="60"/>
      <c r="F53" s="59"/>
      <c r="G53" s="59"/>
      <c r="H53" s="59">
        <v>262.2</v>
      </c>
      <c r="I53" s="59"/>
      <c r="J53" s="59">
        <v>2</v>
      </c>
      <c r="K53" s="59"/>
      <c r="L53" s="59"/>
      <c r="M53" s="59">
        <v>-3</v>
      </c>
      <c r="N53" s="59">
        <v>21</v>
      </c>
      <c r="O53" s="59"/>
      <c r="P53" s="470">
        <v>22</v>
      </c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</row>
    <row r="54" spans="1:27" ht="16">
      <c r="A54" s="469">
        <v>51</v>
      </c>
      <c r="B54" s="33" t="s">
        <v>494</v>
      </c>
      <c r="C54" s="365" t="s">
        <v>976</v>
      </c>
      <c r="D54" s="60">
        <v>69.599999999999994</v>
      </c>
      <c r="E54" s="60"/>
      <c r="F54" s="59">
        <v>69.599999999999994</v>
      </c>
      <c r="G54" s="59">
        <v>3.3</v>
      </c>
      <c r="H54" s="59">
        <v>61.2</v>
      </c>
      <c r="I54" s="59">
        <v>1</v>
      </c>
      <c r="J54" s="59">
        <v>1</v>
      </c>
      <c r="K54" s="59"/>
      <c r="L54" s="59">
        <v>6</v>
      </c>
      <c r="M54" s="59"/>
      <c r="N54" s="59">
        <v>6</v>
      </c>
      <c r="O54" s="59">
        <v>1</v>
      </c>
      <c r="P54" s="470">
        <v>12</v>
      </c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</row>
    <row r="55" spans="1:27" ht="16">
      <c r="A55" s="469">
        <v>52</v>
      </c>
      <c r="B55" s="33" t="s">
        <v>500</v>
      </c>
      <c r="C55" s="361" t="s">
        <v>864</v>
      </c>
      <c r="D55" s="60">
        <v>203.6</v>
      </c>
      <c r="E55" s="60"/>
      <c r="F55" s="59">
        <v>197.63</v>
      </c>
      <c r="G55" s="59"/>
      <c r="H55" s="61">
        <v>150.5</v>
      </c>
      <c r="I55" s="59">
        <v>2</v>
      </c>
      <c r="J55" s="59">
        <v>1</v>
      </c>
      <c r="K55" s="59"/>
      <c r="L55" s="59">
        <v>24</v>
      </c>
      <c r="M55" s="59"/>
      <c r="N55" s="59">
        <v>12</v>
      </c>
      <c r="O55" s="59"/>
      <c r="P55" s="470">
        <v>36</v>
      </c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</row>
    <row r="56" spans="1:27" ht="16">
      <c r="A56" s="469">
        <v>53</v>
      </c>
      <c r="B56" s="362" t="s">
        <v>659</v>
      </c>
      <c r="C56" s="363" t="s">
        <v>977</v>
      </c>
      <c r="D56" s="62"/>
      <c r="E56" s="62"/>
      <c r="F56" s="63"/>
      <c r="G56" s="63"/>
      <c r="H56" s="64">
        <v>131.5</v>
      </c>
      <c r="I56" s="63"/>
      <c r="J56" s="63">
        <v>1</v>
      </c>
      <c r="K56" s="63"/>
      <c r="L56" s="63"/>
      <c r="M56" s="63"/>
      <c r="N56" s="63">
        <v>13</v>
      </c>
      <c r="O56" s="63"/>
      <c r="P56" s="471">
        <v>20</v>
      </c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</row>
    <row r="57" spans="1:27" ht="31">
      <c r="A57" s="469">
        <v>54</v>
      </c>
      <c r="B57" s="362" t="s">
        <v>978</v>
      </c>
      <c r="C57" s="363" t="s">
        <v>979</v>
      </c>
      <c r="D57" s="62"/>
      <c r="E57" s="62"/>
      <c r="F57" s="63"/>
      <c r="G57" s="63"/>
      <c r="H57" s="64">
        <v>344.5</v>
      </c>
      <c r="I57" s="63"/>
      <c r="J57" s="63">
        <v>3</v>
      </c>
      <c r="K57" s="63"/>
      <c r="L57" s="63"/>
      <c r="M57" s="63"/>
      <c r="N57" s="63">
        <v>23</v>
      </c>
      <c r="O57" s="63"/>
      <c r="P57" s="471">
        <v>34</v>
      </c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</row>
    <row r="58" spans="1:27" ht="16">
      <c r="A58" s="478">
        <v>55</v>
      </c>
      <c r="B58" s="375" t="s">
        <v>670</v>
      </c>
      <c r="C58" s="479" t="s">
        <v>887</v>
      </c>
      <c r="D58" s="480"/>
      <c r="E58" s="480"/>
      <c r="F58" s="481"/>
      <c r="G58" s="481"/>
      <c r="H58" s="482">
        <v>97.2</v>
      </c>
      <c r="I58" s="481"/>
      <c r="J58" s="481">
        <v>1</v>
      </c>
      <c r="K58" s="481"/>
      <c r="L58" s="481"/>
      <c r="M58" s="481"/>
      <c r="N58" s="481">
        <v>7</v>
      </c>
      <c r="O58" s="481"/>
      <c r="P58" s="483">
        <v>11</v>
      </c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</row>
    <row r="59" spans="1:27" ht="25.5" customHeight="1">
      <c r="A59" s="484" t="s">
        <v>528</v>
      </c>
      <c r="B59" s="485">
        <f>COUNTA(Table9[Назва міста (н.п.)])</f>
        <v>49</v>
      </c>
      <c r="C59" s="485">
        <f>COUNTA(Table9[Найменування підприємства])</f>
        <v>55</v>
      </c>
      <c r="D59" s="486">
        <f>SUM(Table9[Контактна мережа трамвая])</f>
        <v>1878.3999999999996</v>
      </c>
      <c r="E59" s="486">
        <f>SUM(Table9[Прибуло/вибуло трамвайної колії])</f>
        <v>0</v>
      </c>
      <c r="F59" s="486">
        <f>SUM(Table9[Трамвайна колія, км])</f>
        <v>1852.6299999999997</v>
      </c>
      <c r="G59" s="486">
        <f>SUM(Table9[Прибуло/вибуло ліній тролейбуса])</f>
        <v>19.5</v>
      </c>
      <c r="H59" s="486">
        <f>SUM(Table9[Контактна мережа  тролейбуса, км])</f>
        <v>4468.97</v>
      </c>
      <c r="I59" s="486">
        <f>SUM(Table9[Кількість трамвайних депо])</f>
        <v>29</v>
      </c>
      <c r="J59" s="486">
        <f>SUM(Table9[Кількість тролейбус. депо ])</f>
        <v>52</v>
      </c>
      <c r="K59" s="486">
        <f>SUM(Table9[Прибуло/вибуло трамвайних маршрутів])</f>
        <v>-7</v>
      </c>
      <c r="L59" s="486">
        <f>SUM(Table9[Кількість трамвайних маршрутів])</f>
        <v>170</v>
      </c>
      <c r="M59" s="486">
        <f>SUM(Table9[Прибуло/вибуло тролейбусних маршрутів])</f>
        <v>14</v>
      </c>
      <c r="N59" s="486">
        <f>SUM(Table9[Кількість тролейбус. маршрутів])</f>
        <v>450</v>
      </c>
      <c r="O59" s="486">
        <f>SUM(Table9[Прибуло/вибуло тягових підстанцій])</f>
        <v>1</v>
      </c>
      <c r="P59" s="486">
        <f>SUM(Table9[Кількість тягових підстанцій])</f>
        <v>687</v>
      </c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</row>
    <row r="60" spans="1:27" ht="16">
      <c r="A60" s="71"/>
      <c r="B60" s="72"/>
      <c r="C60" s="72"/>
      <c r="D60" s="72"/>
      <c r="E60" s="72"/>
      <c r="F60" s="73">
        <f>SUM(F18,F22,F24,F25,F29,F32,F47,F48)</f>
        <v>359.40000000000003</v>
      </c>
      <c r="G60" s="72"/>
      <c r="H60" s="73">
        <f>SUM(H19,H21,H22,H24,H25,H26,H32,H33,H39,H50,H56,H57)</f>
        <v>1031.9000000000001</v>
      </c>
      <c r="I60" s="72"/>
      <c r="J60" s="72"/>
      <c r="K60" s="72"/>
      <c r="L60" s="72"/>
      <c r="M60" s="72"/>
      <c r="N60" s="72"/>
      <c r="O60" s="72"/>
      <c r="P60" s="72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</row>
    <row r="61" spans="1:27" ht="16">
      <c r="A61" s="74" t="s">
        <v>807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</row>
    <row r="62" spans="1:27" ht="16">
      <c r="A62" s="313" t="s">
        <v>1312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</row>
    <row r="63" spans="1:27" ht="16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</row>
    <row r="64" spans="1:27" ht="16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</row>
    <row r="65" spans="1:27" ht="16">
      <c r="A65" s="57"/>
      <c r="B65" s="57"/>
      <c r="C65" s="57"/>
      <c r="D65" s="57"/>
      <c r="E65" s="57"/>
      <c r="F65" s="57"/>
      <c r="G65" s="57"/>
      <c r="H65" s="7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</row>
    <row r="66" spans="1:27" ht="16">
      <c r="A66" s="57"/>
      <c r="B66" s="57"/>
      <c r="C66" s="57"/>
      <c r="D66" s="57"/>
      <c r="E66" s="57"/>
      <c r="F66" s="57"/>
      <c r="G66" s="57"/>
      <c r="H66" s="7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</row>
    <row r="67" spans="1:27" ht="16">
      <c r="A67" s="57"/>
      <c r="B67" s="57"/>
      <c r="C67" s="57"/>
      <c r="D67" s="57"/>
      <c r="E67" s="57"/>
      <c r="F67" s="57"/>
      <c r="G67" s="57"/>
      <c r="H67" s="7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</row>
    <row r="68" spans="1:27" ht="16">
      <c r="A68" s="57"/>
      <c r="B68" s="57"/>
      <c r="C68" s="57"/>
      <c r="D68" s="57"/>
      <c r="E68" s="57"/>
      <c r="F68" s="57"/>
      <c r="G68" s="57"/>
      <c r="H68" s="7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</row>
    <row r="69" spans="1:27" ht="16">
      <c r="A69" s="57"/>
      <c r="B69" s="57"/>
      <c r="C69" s="57"/>
      <c r="D69" s="57"/>
      <c r="E69" s="57"/>
      <c r="F69" s="57"/>
      <c r="G69" s="57"/>
      <c r="H69" s="7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</row>
    <row r="70" spans="1:27" ht="16">
      <c r="A70" s="57"/>
      <c r="B70" s="57"/>
      <c r="C70" s="57"/>
      <c r="D70" s="57"/>
      <c r="E70" s="57"/>
      <c r="F70" s="57"/>
      <c r="G70" s="57"/>
      <c r="H70" s="7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</row>
    <row r="71" spans="1:27" ht="16">
      <c r="A71" s="57"/>
      <c r="B71" s="57"/>
      <c r="C71" s="57"/>
      <c r="D71" s="57"/>
      <c r="E71" s="57"/>
      <c r="F71" s="57"/>
      <c r="G71" s="57"/>
      <c r="H71" s="7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</row>
    <row r="72" spans="1:27" ht="16">
      <c r="A72" s="57"/>
      <c r="B72" s="57"/>
      <c r="C72" s="57"/>
      <c r="D72" s="57"/>
      <c r="E72" s="57"/>
      <c r="F72" s="57"/>
      <c r="G72" s="57"/>
      <c r="H72" s="7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</row>
    <row r="73" spans="1:27" ht="16">
      <c r="A73" s="57"/>
      <c r="B73" s="57"/>
      <c r="C73" s="57"/>
      <c r="D73" s="57"/>
      <c r="E73" s="57"/>
      <c r="F73" s="57"/>
      <c r="G73" s="57"/>
      <c r="H73" s="7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</row>
    <row r="74" spans="1:27" ht="16">
      <c r="A74" s="57"/>
      <c r="B74" s="57"/>
      <c r="C74" s="57"/>
      <c r="D74" s="57"/>
      <c r="E74" s="57"/>
      <c r="F74" s="57"/>
      <c r="G74" s="57"/>
      <c r="H74" s="7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</row>
    <row r="75" spans="1:27" ht="16">
      <c r="A75" s="57"/>
      <c r="B75" s="57"/>
      <c r="C75" s="57"/>
      <c r="D75" s="57"/>
      <c r="E75" s="57"/>
      <c r="F75" s="57"/>
      <c r="G75" s="57"/>
      <c r="H75" s="7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</row>
    <row r="76" spans="1:27" ht="16">
      <c r="A76" s="57"/>
      <c r="B76" s="57"/>
      <c r="C76" s="57"/>
      <c r="D76" s="57"/>
      <c r="E76" s="57"/>
      <c r="F76" s="57"/>
      <c r="G76" s="57"/>
      <c r="H76" s="7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</row>
    <row r="77" spans="1:27" ht="16">
      <c r="A77" s="57"/>
      <c r="B77" s="57"/>
      <c r="C77" s="57"/>
      <c r="D77" s="57"/>
      <c r="E77" s="57"/>
      <c r="F77" s="57"/>
      <c r="G77" s="57"/>
      <c r="H77" s="7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</row>
    <row r="78" spans="1:27" ht="16">
      <c r="A78" s="57"/>
      <c r="B78" s="57"/>
      <c r="C78" s="57"/>
      <c r="D78" s="57"/>
      <c r="E78" s="57"/>
      <c r="F78" s="57"/>
      <c r="G78" s="57"/>
      <c r="H78" s="7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</row>
    <row r="79" spans="1:27" ht="16">
      <c r="A79" s="57"/>
      <c r="B79" s="57"/>
      <c r="C79" s="57"/>
      <c r="D79" s="57"/>
      <c r="E79" s="57"/>
      <c r="F79" s="57"/>
      <c r="G79" s="57"/>
      <c r="H79" s="7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</row>
    <row r="80" spans="1:27" ht="16">
      <c r="A80" s="57"/>
      <c r="B80" s="57"/>
      <c r="C80" s="57"/>
      <c r="D80" s="57"/>
      <c r="E80" s="57"/>
      <c r="F80" s="57"/>
      <c r="G80" s="57"/>
      <c r="H80" s="7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</row>
    <row r="81" spans="1:27" ht="16">
      <c r="A81" s="57"/>
      <c r="B81" s="57"/>
      <c r="C81" s="57"/>
      <c r="D81" s="57"/>
      <c r="E81" s="57"/>
      <c r="F81" s="57"/>
      <c r="G81" s="57"/>
      <c r="H81" s="7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</row>
    <row r="82" spans="1:27" ht="16">
      <c r="A82" s="57"/>
      <c r="B82" s="57"/>
      <c r="C82" s="57"/>
      <c r="D82" s="57"/>
      <c r="E82" s="57"/>
      <c r="F82" s="57"/>
      <c r="G82" s="57"/>
      <c r="H82" s="7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</row>
    <row r="83" spans="1:27" ht="16">
      <c r="A83" s="57"/>
      <c r="B83" s="57"/>
      <c r="C83" s="57"/>
      <c r="D83" s="57"/>
      <c r="E83" s="57"/>
      <c r="F83" s="57"/>
      <c r="G83" s="57"/>
      <c r="H83" s="7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</row>
    <row r="84" spans="1:27" ht="16">
      <c r="A84" s="57"/>
      <c r="B84" s="57"/>
      <c r="C84" s="57"/>
      <c r="D84" s="57"/>
      <c r="E84" s="57"/>
      <c r="F84" s="57"/>
      <c r="G84" s="57"/>
      <c r="H84" s="7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</row>
    <row r="85" spans="1:27" ht="16">
      <c r="A85" s="57"/>
      <c r="B85" s="57"/>
      <c r="C85" s="57"/>
      <c r="D85" s="57"/>
      <c r="E85" s="57"/>
      <c r="F85" s="57"/>
      <c r="G85" s="57"/>
      <c r="H85" s="7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</row>
    <row r="86" spans="1:27" ht="16">
      <c r="A86" s="57"/>
      <c r="B86" s="57"/>
      <c r="C86" s="57"/>
      <c r="D86" s="57"/>
      <c r="E86" s="57"/>
      <c r="F86" s="57"/>
      <c r="G86" s="57"/>
      <c r="H86" s="7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</row>
    <row r="87" spans="1:27" ht="16">
      <c r="A87" s="57"/>
      <c r="B87" s="57"/>
      <c r="C87" s="57"/>
      <c r="D87" s="57"/>
      <c r="E87" s="57"/>
      <c r="F87" s="57"/>
      <c r="G87" s="57"/>
      <c r="H87" s="7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</row>
    <row r="88" spans="1:27" ht="16">
      <c r="A88" s="57"/>
      <c r="B88" s="57"/>
      <c r="C88" s="57"/>
      <c r="D88" s="57"/>
      <c r="E88" s="57"/>
      <c r="F88" s="57"/>
      <c r="G88" s="57"/>
      <c r="H88" s="7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</row>
    <row r="89" spans="1:27" ht="16">
      <c r="A89" s="57"/>
      <c r="B89" s="57"/>
      <c r="C89" s="57"/>
      <c r="D89" s="57"/>
      <c r="E89" s="57"/>
      <c r="F89" s="57"/>
      <c r="G89" s="57"/>
      <c r="H89" s="7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</row>
    <row r="90" spans="1:27" ht="16">
      <c r="A90" s="57"/>
      <c r="B90" s="57"/>
      <c r="C90" s="57"/>
      <c r="D90" s="57"/>
      <c r="E90" s="57"/>
      <c r="F90" s="57"/>
      <c r="G90" s="57"/>
      <c r="H90" s="7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</row>
    <row r="91" spans="1:27" ht="16">
      <c r="A91" s="57"/>
      <c r="B91" s="57"/>
      <c r="C91" s="57"/>
      <c r="D91" s="57"/>
      <c r="E91" s="57"/>
      <c r="F91" s="57"/>
      <c r="G91" s="57"/>
      <c r="H91" s="7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</row>
    <row r="92" spans="1:27" ht="16">
      <c r="A92" s="57"/>
      <c r="B92" s="57"/>
      <c r="C92" s="57"/>
      <c r="D92" s="57"/>
      <c r="E92" s="57"/>
      <c r="F92" s="57"/>
      <c r="G92" s="57"/>
      <c r="H92" s="7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</row>
    <row r="93" spans="1:27" ht="16">
      <c r="A93" s="57"/>
      <c r="B93" s="57"/>
      <c r="C93" s="57"/>
      <c r="D93" s="57"/>
      <c r="E93" s="57"/>
      <c r="F93" s="57"/>
      <c r="G93" s="57"/>
      <c r="H93" s="7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</row>
    <row r="94" spans="1:27" ht="16">
      <c r="A94" s="57"/>
      <c r="B94" s="57"/>
      <c r="C94" s="57"/>
      <c r="D94" s="57"/>
      <c r="E94" s="57"/>
      <c r="F94" s="57"/>
      <c r="G94" s="57"/>
      <c r="H94" s="7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</row>
    <row r="95" spans="1:27" ht="16">
      <c r="A95" s="57"/>
      <c r="B95" s="57"/>
      <c r="C95" s="57"/>
      <c r="D95" s="57"/>
      <c r="E95" s="57"/>
      <c r="F95" s="57"/>
      <c r="G95" s="57"/>
      <c r="H95" s="7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</row>
    <row r="96" spans="1:27" ht="16">
      <c r="A96" s="57"/>
      <c r="B96" s="57"/>
      <c r="C96" s="57"/>
      <c r="D96" s="57"/>
      <c r="E96" s="57"/>
      <c r="F96" s="57"/>
      <c r="G96" s="57"/>
      <c r="H96" s="7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</row>
    <row r="97" spans="1:27" ht="16">
      <c r="A97" s="57"/>
      <c r="B97" s="57"/>
      <c r="C97" s="57"/>
      <c r="D97" s="57"/>
      <c r="E97" s="57"/>
      <c r="F97" s="57"/>
      <c r="G97" s="57"/>
      <c r="H97" s="7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</row>
    <row r="98" spans="1:27" ht="16">
      <c r="A98" s="57"/>
      <c r="B98" s="57"/>
      <c r="C98" s="57"/>
      <c r="D98" s="57"/>
      <c r="E98" s="57"/>
      <c r="F98" s="57"/>
      <c r="G98" s="57"/>
      <c r="H98" s="7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</row>
    <row r="99" spans="1:27" ht="16">
      <c r="A99" s="57"/>
      <c r="B99" s="57"/>
      <c r="C99" s="57"/>
      <c r="D99" s="57"/>
      <c r="E99" s="57"/>
      <c r="F99" s="57"/>
      <c r="G99" s="57"/>
      <c r="H99" s="7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</row>
    <row r="100" spans="1:27" ht="16">
      <c r="A100" s="57"/>
      <c r="B100" s="57"/>
      <c r="C100" s="57"/>
      <c r="D100" s="57"/>
      <c r="E100" s="57"/>
      <c r="F100" s="57"/>
      <c r="G100" s="57"/>
      <c r="H100" s="7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</row>
    <row r="101" spans="1:27" ht="16">
      <c r="A101" s="57"/>
      <c r="B101" s="57"/>
      <c r="C101" s="57"/>
      <c r="D101" s="57"/>
      <c r="E101" s="57"/>
      <c r="F101" s="57"/>
      <c r="G101" s="57"/>
      <c r="H101" s="7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</row>
    <row r="102" spans="1:27" ht="16">
      <c r="A102" s="57"/>
      <c r="B102" s="57"/>
      <c r="C102" s="57"/>
      <c r="D102" s="57"/>
      <c r="E102" s="57"/>
      <c r="F102" s="57"/>
      <c r="G102" s="57"/>
      <c r="H102" s="7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</row>
    <row r="103" spans="1:27" ht="16">
      <c r="A103" s="57"/>
      <c r="B103" s="57"/>
      <c r="C103" s="57"/>
      <c r="D103" s="57"/>
      <c r="E103" s="57"/>
      <c r="F103" s="57"/>
      <c r="G103" s="57"/>
      <c r="H103" s="7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</row>
    <row r="104" spans="1:27" ht="16">
      <c r="A104" s="57"/>
      <c r="B104" s="57"/>
      <c r="C104" s="57"/>
      <c r="D104" s="57"/>
      <c r="E104" s="57"/>
      <c r="F104" s="57"/>
      <c r="G104" s="57"/>
      <c r="H104" s="7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</row>
    <row r="105" spans="1:27" ht="16">
      <c r="A105" s="57"/>
      <c r="B105" s="57"/>
      <c r="C105" s="57"/>
      <c r="D105" s="57"/>
      <c r="E105" s="57"/>
      <c r="F105" s="57"/>
      <c r="G105" s="57"/>
      <c r="H105" s="7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</row>
    <row r="106" spans="1:27" ht="16">
      <c r="A106" s="57"/>
      <c r="B106" s="57"/>
      <c r="C106" s="57"/>
      <c r="D106" s="57"/>
      <c r="E106" s="57"/>
      <c r="F106" s="57"/>
      <c r="G106" s="57"/>
      <c r="H106" s="7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</row>
    <row r="107" spans="1:27" ht="16">
      <c r="A107" s="57"/>
      <c r="B107" s="57"/>
      <c r="C107" s="57"/>
      <c r="D107" s="57"/>
      <c r="E107" s="57"/>
      <c r="F107" s="57"/>
      <c r="G107" s="57"/>
      <c r="H107" s="7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</row>
    <row r="108" spans="1:27" ht="16">
      <c r="A108" s="57"/>
      <c r="B108" s="57"/>
      <c r="C108" s="57"/>
      <c r="D108" s="57"/>
      <c r="E108" s="57"/>
      <c r="F108" s="57"/>
      <c r="G108" s="57"/>
      <c r="H108" s="7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</row>
    <row r="109" spans="1:27" ht="16">
      <c r="A109" s="57"/>
      <c r="B109" s="57"/>
      <c r="C109" s="57"/>
      <c r="D109" s="57"/>
      <c r="E109" s="57"/>
      <c r="F109" s="57"/>
      <c r="G109" s="57"/>
      <c r="H109" s="7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</row>
    <row r="110" spans="1:27" ht="16">
      <c r="A110" s="57"/>
      <c r="B110" s="57"/>
      <c r="C110" s="57"/>
      <c r="D110" s="57"/>
      <c r="E110" s="57"/>
      <c r="F110" s="57"/>
      <c r="G110" s="57"/>
      <c r="H110" s="7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</row>
    <row r="111" spans="1:27" ht="16">
      <c r="A111" s="57"/>
      <c r="B111" s="57"/>
      <c r="C111" s="57"/>
      <c r="D111" s="57"/>
      <c r="E111" s="57"/>
      <c r="F111" s="57"/>
      <c r="G111" s="57"/>
      <c r="H111" s="7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</row>
    <row r="112" spans="1:27" ht="16">
      <c r="A112" s="57"/>
      <c r="B112" s="57"/>
      <c r="C112" s="57"/>
      <c r="D112" s="57"/>
      <c r="E112" s="57"/>
      <c r="F112" s="57"/>
      <c r="G112" s="57"/>
      <c r="H112" s="7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</row>
    <row r="113" spans="1:27" ht="16">
      <c r="A113" s="57"/>
      <c r="B113" s="57"/>
      <c r="C113" s="57"/>
      <c r="D113" s="57"/>
      <c r="E113" s="57"/>
      <c r="F113" s="57"/>
      <c r="G113" s="57"/>
      <c r="H113" s="7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</row>
    <row r="114" spans="1:27" ht="16">
      <c r="A114" s="57"/>
      <c r="B114" s="57"/>
      <c r="C114" s="57"/>
      <c r="D114" s="57"/>
      <c r="E114" s="57"/>
      <c r="F114" s="57"/>
      <c r="G114" s="57"/>
      <c r="H114" s="7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</row>
    <row r="115" spans="1:27" ht="16">
      <c r="A115" s="57"/>
      <c r="B115" s="57"/>
      <c r="C115" s="57"/>
      <c r="D115" s="57"/>
      <c r="E115" s="57"/>
      <c r="F115" s="57"/>
      <c r="G115" s="57"/>
      <c r="H115" s="7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</row>
    <row r="116" spans="1:27" ht="16">
      <c r="A116" s="57"/>
      <c r="B116" s="57"/>
      <c r="C116" s="57"/>
      <c r="D116" s="57"/>
      <c r="E116" s="57"/>
      <c r="F116" s="57"/>
      <c r="G116" s="57"/>
      <c r="H116" s="7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</row>
    <row r="117" spans="1:27" ht="16">
      <c r="A117" s="57"/>
      <c r="B117" s="57"/>
      <c r="C117" s="57"/>
      <c r="D117" s="57"/>
      <c r="E117" s="57"/>
      <c r="F117" s="57"/>
      <c r="G117" s="57"/>
      <c r="H117" s="7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</row>
    <row r="118" spans="1:27" ht="16">
      <c r="A118" s="57"/>
      <c r="B118" s="57"/>
      <c r="C118" s="57"/>
      <c r="D118" s="57"/>
      <c r="E118" s="57"/>
      <c r="F118" s="57"/>
      <c r="G118" s="57"/>
      <c r="H118" s="7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</row>
    <row r="119" spans="1:27" ht="16">
      <c r="A119" s="57"/>
      <c r="B119" s="57"/>
      <c r="C119" s="57"/>
      <c r="D119" s="57"/>
      <c r="E119" s="57"/>
      <c r="F119" s="57"/>
      <c r="G119" s="57"/>
      <c r="H119" s="7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</row>
    <row r="120" spans="1:27" ht="16">
      <c r="A120" s="57"/>
      <c r="B120" s="57"/>
      <c r="C120" s="57"/>
      <c r="D120" s="57"/>
      <c r="E120" s="57"/>
      <c r="F120" s="57"/>
      <c r="G120" s="57"/>
      <c r="H120" s="7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</row>
    <row r="121" spans="1:27" ht="16">
      <c r="A121" s="57"/>
      <c r="B121" s="57"/>
      <c r="C121" s="57"/>
      <c r="D121" s="57"/>
      <c r="E121" s="57"/>
      <c r="F121" s="57"/>
      <c r="G121" s="57"/>
      <c r="H121" s="7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</row>
    <row r="122" spans="1:27" ht="16">
      <c r="A122" s="57"/>
      <c r="B122" s="57"/>
      <c r="C122" s="57"/>
      <c r="D122" s="57"/>
      <c r="E122" s="57"/>
      <c r="F122" s="57"/>
      <c r="G122" s="57"/>
      <c r="H122" s="7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</row>
    <row r="123" spans="1:27" ht="16">
      <c r="A123" s="57"/>
      <c r="B123" s="57"/>
      <c r="C123" s="57"/>
      <c r="D123" s="57"/>
      <c r="E123" s="57"/>
      <c r="F123" s="57"/>
      <c r="G123" s="57"/>
      <c r="H123" s="7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</row>
    <row r="124" spans="1:27" ht="16">
      <c r="A124" s="57"/>
      <c r="B124" s="57"/>
      <c r="C124" s="57"/>
      <c r="D124" s="57"/>
      <c r="E124" s="57"/>
      <c r="F124" s="57"/>
      <c r="G124" s="57"/>
      <c r="H124" s="7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</row>
    <row r="125" spans="1:27" ht="16">
      <c r="A125" s="57"/>
      <c r="B125" s="57"/>
      <c r="C125" s="57"/>
      <c r="D125" s="57"/>
      <c r="E125" s="57"/>
      <c r="F125" s="57"/>
      <c r="G125" s="57"/>
      <c r="H125" s="7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</row>
    <row r="126" spans="1:27" ht="16">
      <c r="A126" s="57"/>
      <c r="B126" s="57"/>
      <c r="C126" s="57"/>
      <c r="D126" s="57"/>
      <c r="E126" s="57"/>
      <c r="F126" s="57"/>
      <c r="G126" s="57"/>
      <c r="H126" s="7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</row>
    <row r="127" spans="1:27" ht="16">
      <c r="A127" s="57"/>
      <c r="B127" s="57"/>
      <c r="C127" s="57"/>
      <c r="D127" s="57"/>
      <c r="E127" s="57"/>
      <c r="F127" s="57"/>
      <c r="G127" s="57"/>
      <c r="H127" s="7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</row>
    <row r="128" spans="1:27" ht="16">
      <c r="A128" s="57"/>
      <c r="B128" s="57"/>
      <c r="C128" s="57"/>
      <c r="D128" s="57"/>
      <c r="E128" s="57"/>
      <c r="F128" s="57"/>
      <c r="G128" s="57"/>
      <c r="H128" s="7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</row>
    <row r="129" spans="1:27" ht="16">
      <c r="A129" s="57"/>
      <c r="B129" s="57"/>
      <c r="C129" s="57"/>
      <c r="D129" s="57"/>
      <c r="E129" s="57"/>
      <c r="F129" s="57"/>
      <c r="G129" s="57"/>
      <c r="H129" s="7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</row>
    <row r="130" spans="1:27" ht="16">
      <c r="A130" s="57"/>
      <c r="B130" s="57"/>
      <c r="C130" s="57"/>
      <c r="D130" s="57"/>
      <c r="E130" s="57"/>
      <c r="F130" s="57"/>
      <c r="G130" s="57"/>
      <c r="H130" s="7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</row>
    <row r="131" spans="1:27" ht="16">
      <c r="A131" s="57"/>
      <c r="B131" s="57"/>
      <c r="C131" s="57"/>
      <c r="D131" s="57"/>
      <c r="E131" s="57"/>
      <c r="F131" s="57"/>
      <c r="G131" s="57"/>
      <c r="H131" s="7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</row>
    <row r="132" spans="1:27" ht="16">
      <c r="A132" s="57"/>
      <c r="B132" s="57"/>
      <c r="C132" s="57"/>
      <c r="D132" s="57"/>
      <c r="E132" s="57"/>
      <c r="F132" s="57"/>
      <c r="G132" s="57"/>
      <c r="H132" s="7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</row>
    <row r="133" spans="1:27" ht="16">
      <c r="A133" s="57"/>
      <c r="B133" s="57"/>
      <c r="C133" s="57"/>
      <c r="D133" s="57"/>
      <c r="E133" s="57"/>
      <c r="F133" s="57"/>
      <c r="G133" s="57"/>
      <c r="H133" s="7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</row>
    <row r="134" spans="1:27" ht="16">
      <c r="A134" s="57"/>
      <c r="B134" s="57"/>
      <c r="C134" s="57"/>
      <c r="D134" s="57"/>
      <c r="E134" s="57"/>
      <c r="F134" s="57"/>
      <c r="G134" s="57"/>
      <c r="H134" s="7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</row>
    <row r="135" spans="1:27" ht="16">
      <c r="A135" s="57"/>
      <c r="B135" s="57"/>
      <c r="C135" s="57"/>
      <c r="D135" s="57"/>
      <c r="E135" s="57"/>
      <c r="F135" s="57"/>
      <c r="G135" s="57"/>
      <c r="H135" s="7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</row>
    <row r="136" spans="1:27" ht="16">
      <c r="A136" s="57"/>
      <c r="B136" s="57"/>
      <c r="C136" s="57"/>
      <c r="D136" s="57"/>
      <c r="E136" s="57"/>
      <c r="F136" s="57"/>
      <c r="G136" s="57"/>
      <c r="H136" s="7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</row>
    <row r="137" spans="1:27" ht="16">
      <c r="A137" s="57"/>
      <c r="B137" s="57"/>
      <c r="C137" s="57"/>
      <c r="D137" s="57"/>
      <c r="E137" s="57"/>
      <c r="F137" s="57"/>
      <c r="G137" s="57"/>
      <c r="H137" s="7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</row>
    <row r="138" spans="1:27" ht="16">
      <c r="A138" s="57"/>
      <c r="B138" s="57"/>
      <c r="C138" s="57"/>
      <c r="D138" s="57"/>
      <c r="E138" s="57"/>
      <c r="F138" s="57"/>
      <c r="G138" s="57"/>
      <c r="H138" s="7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</row>
    <row r="139" spans="1:27" ht="16">
      <c r="A139" s="57"/>
      <c r="B139" s="57"/>
      <c r="C139" s="57"/>
      <c r="D139" s="57"/>
      <c r="E139" s="57"/>
      <c r="F139" s="57"/>
      <c r="G139" s="57"/>
      <c r="H139" s="7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</row>
    <row r="140" spans="1:27" ht="16">
      <c r="A140" s="57"/>
      <c r="B140" s="57"/>
      <c r="C140" s="57"/>
      <c r="D140" s="57"/>
      <c r="E140" s="57"/>
      <c r="F140" s="57"/>
      <c r="G140" s="57"/>
      <c r="H140" s="7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</row>
    <row r="141" spans="1:27" ht="16">
      <c r="A141" s="57"/>
      <c r="B141" s="57"/>
      <c r="C141" s="57"/>
      <c r="D141" s="57"/>
      <c r="E141" s="57"/>
      <c r="F141" s="57"/>
      <c r="G141" s="57"/>
      <c r="H141" s="7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</row>
    <row r="142" spans="1:27" ht="16">
      <c r="A142" s="57"/>
      <c r="B142" s="57"/>
      <c r="C142" s="57"/>
      <c r="D142" s="57"/>
      <c r="E142" s="57"/>
      <c r="F142" s="57"/>
      <c r="G142" s="57"/>
      <c r="H142" s="7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</row>
    <row r="143" spans="1:27" ht="16">
      <c r="A143" s="57"/>
      <c r="B143" s="57"/>
      <c r="C143" s="57"/>
      <c r="D143" s="57"/>
      <c r="E143" s="57"/>
      <c r="F143" s="57"/>
      <c r="G143" s="57"/>
      <c r="H143" s="7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</row>
    <row r="144" spans="1:27" ht="16">
      <c r="A144" s="57"/>
      <c r="B144" s="57"/>
      <c r="C144" s="57"/>
      <c r="D144" s="57"/>
      <c r="E144" s="57"/>
      <c r="F144" s="57"/>
      <c r="G144" s="57"/>
      <c r="H144" s="7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</row>
    <row r="145" spans="1:27" ht="16">
      <c r="A145" s="57"/>
      <c r="B145" s="57"/>
      <c r="C145" s="57"/>
      <c r="D145" s="57"/>
      <c r="E145" s="57"/>
      <c r="F145" s="57"/>
      <c r="G145" s="57"/>
      <c r="H145" s="7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</row>
    <row r="146" spans="1:27" ht="16">
      <c r="A146" s="57"/>
      <c r="B146" s="57"/>
      <c r="C146" s="57"/>
      <c r="D146" s="57"/>
      <c r="E146" s="57"/>
      <c r="F146" s="57"/>
      <c r="G146" s="57"/>
      <c r="H146" s="7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</row>
    <row r="147" spans="1:27" ht="16">
      <c r="A147" s="57"/>
      <c r="B147" s="57"/>
      <c r="C147" s="57"/>
      <c r="D147" s="57"/>
      <c r="E147" s="57"/>
      <c r="F147" s="57"/>
      <c r="G147" s="57"/>
      <c r="H147" s="7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</row>
    <row r="148" spans="1:27" ht="16">
      <c r="A148" s="57"/>
      <c r="B148" s="57"/>
      <c r="C148" s="57"/>
      <c r="D148" s="57"/>
      <c r="E148" s="57"/>
      <c r="F148" s="57"/>
      <c r="G148" s="57"/>
      <c r="H148" s="7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</row>
    <row r="149" spans="1:27" ht="16">
      <c r="A149" s="57"/>
      <c r="B149" s="57"/>
      <c r="C149" s="57"/>
      <c r="D149" s="57"/>
      <c r="E149" s="57"/>
      <c r="F149" s="57"/>
      <c r="G149" s="57"/>
      <c r="H149" s="7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</row>
    <row r="150" spans="1:27" ht="16">
      <c r="A150" s="57"/>
      <c r="B150" s="57"/>
      <c r="C150" s="57"/>
      <c r="D150" s="57"/>
      <c r="E150" s="57"/>
      <c r="F150" s="57"/>
      <c r="G150" s="57"/>
      <c r="H150" s="7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</row>
    <row r="151" spans="1:27" ht="16">
      <c r="A151" s="57"/>
      <c r="B151" s="57"/>
      <c r="C151" s="57"/>
      <c r="D151" s="57"/>
      <c r="E151" s="57"/>
      <c r="F151" s="57"/>
      <c r="G151" s="57"/>
      <c r="H151" s="7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</row>
    <row r="152" spans="1:27" ht="16">
      <c r="A152" s="57"/>
      <c r="B152" s="57"/>
      <c r="C152" s="57"/>
      <c r="D152" s="57"/>
      <c r="E152" s="57"/>
      <c r="F152" s="57"/>
      <c r="G152" s="57"/>
      <c r="H152" s="7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</row>
    <row r="153" spans="1:27" ht="16">
      <c r="A153" s="57"/>
      <c r="B153" s="57"/>
      <c r="C153" s="57"/>
      <c r="D153" s="57"/>
      <c r="E153" s="57"/>
      <c r="F153" s="57"/>
      <c r="G153" s="57"/>
      <c r="H153" s="7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</row>
    <row r="154" spans="1:27" ht="16">
      <c r="A154" s="57"/>
      <c r="B154" s="57"/>
      <c r="C154" s="57"/>
      <c r="D154" s="57"/>
      <c r="E154" s="57"/>
      <c r="F154" s="57"/>
      <c r="G154" s="57"/>
      <c r="H154" s="7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</row>
    <row r="155" spans="1:27" ht="16">
      <c r="A155" s="57"/>
      <c r="B155" s="57"/>
      <c r="C155" s="57"/>
      <c r="D155" s="57"/>
      <c r="E155" s="57"/>
      <c r="F155" s="57"/>
      <c r="G155" s="57"/>
      <c r="H155" s="7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</row>
    <row r="156" spans="1:27" ht="16">
      <c r="A156" s="57"/>
      <c r="B156" s="57"/>
      <c r="C156" s="57"/>
      <c r="D156" s="57"/>
      <c r="E156" s="57"/>
      <c r="F156" s="57"/>
      <c r="G156" s="57"/>
      <c r="H156" s="7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</row>
    <row r="157" spans="1:27" ht="16">
      <c r="A157" s="57"/>
      <c r="B157" s="57"/>
      <c r="C157" s="57"/>
      <c r="D157" s="57"/>
      <c r="E157" s="57"/>
      <c r="F157" s="57"/>
      <c r="G157" s="57"/>
      <c r="H157" s="7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</row>
    <row r="158" spans="1:27" ht="16">
      <c r="A158" s="57"/>
      <c r="B158" s="57"/>
      <c r="C158" s="57"/>
      <c r="D158" s="57"/>
      <c r="E158" s="57"/>
      <c r="F158" s="57"/>
      <c r="G158" s="57"/>
      <c r="H158" s="7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</row>
    <row r="159" spans="1:27" ht="16">
      <c r="A159" s="57"/>
      <c r="B159" s="57"/>
      <c r="C159" s="57"/>
      <c r="D159" s="57"/>
      <c r="E159" s="57"/>
      <c r="F159" s="57"/>
      <c r="G159" s="57"/>
      <c r="H159" s="7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</row>
    <row r="160" spans="1:27" ht="16">
      <c r="A160" s="57"/>
      <c r="B160" s="57"/>
      <c r="C160" s="57"/>
      <c r="D160" s="57"/>
      <c r="E160" s="57"/>
      <c r="F160" s="57"/>
      <c r="G160" s="57"/>
      <c r="H160" s="7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</row>
    <row r="161" spans="1:27" ht="16">
      <c r="A161" s="57"/>
      <c r="B161" s="57"/>
      <c r="C161" s="57"/>
      <c r="D161" s="57"/>
      <c r="E161" s="57"/>
      <c r="F161" s="57"/>
      <c r="G161" s="57"/>
      <c r="H161" s="7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</row>
    <row r="162" spans="1:27" ht="16">
      <c r="A162" s="57"/>
      <c r="B162" s="57"/>
      <c r="C162" s="57"/>
      <c r="D162" s="57"/>
      <c r="E162" s="57"/>
      <c r="F162" s="57"/>
      <c r="G162" s="57"/>
      <c r="H162" s="7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</row>
    <row r="163" spans="1:27" ht="16">
      <c r="A163" s="57"/>
      <c r="B163" s="57"/>
      <c r="C163" s="57"/>
      <c r="D163" s="57"/>
      <c r="E163" s="57"/>
      <c r="F163" s="57"/>
      <c r="G163" s="57"/>
      <c r="H163" s="7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</row>
    <row r="164" spans="1:27" ht="16">
      <c r="A164" s="57"/>
      <c r="B164" s="57"/>
      <c r="C164" s="57"/>
      <c r="D164" s="57"/>
      <c r="E164" s="57"/>
      <c r="F164" s="57"/>
      <c r="G164" s="57"/>
      <c r="H164" s="7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</row>
    <row r="165" spans="1:27" ht="16">
      <c r="A165" s="57"/>
      <c r="B165" s="57"/>
      <c r="C165" s="57"/>
      <c r="D165" s="57"/>
      <c r="E165" s="57"/>
      <c r="F165" s="57"/>
      <c r="G165" s="57"/>
      <c r="H165" s="7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</row>
    <row r="166" spans="1:27" ht="16">
      <c r="A166" s="57"/>
      <c r="B166" s="57"/>
      <c r="C166" s="57"/>
      <c r="D166" s="57"/>
      <c r="E166" s="57"/>
      <c r="F166" s="57"/>
      <c r="G166" s="57"/>
      <c r="H166" s="7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</row>
    <row r="167" spans="1:27" ht="16">
      <c r="A167" s="57"/>
      <c r="B167" s="57"/>
      <c r="C167" s="57"/>
      <c r="D167" s="57"/>
      <c r="E167" s="57"/>
      <c r="F167" s="57"/>
      <c r="G167" s="57"/>
      <c r="H167" s="7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</row>
    <row r="168" spans="1:27" ht="16">
      <c r="A168" s="57"/>
      <c r="B168" s="57"/>
      <c r="C168" s="57"/>
      <c r="D168" s="57"/>
      <c r="E168" s="57"/>
      <c r="F168" s="57"/>
      <c r="G168" s="57"/>
      <c r="H168" s="7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</row>
    <row r="169" spans="1:27" ht="16">
      <c r="A169" s="57"/>
      <c r="B169" s="57"/>
      <c r="C169" s="57"/>
      <c r="D169" s="57"/>
      <c r="E169" s="57"/>
      <c r="F169" s="57"/>
      <c r="G169" s="57"/>
      <c r="H169" s="7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</row>
    <row r="170" spans="1:27" ht="16">
      <c r="A170" s="57"/>
      <c r="B170" s="57"/>
      <c r="C170" s="57"/>
      <c r="D170" s="57"/>
      <c r="E170" s="57"/>
      <c r="F170" s="57"/>
      <c r="G170" s="57"/>
      <c r="H170" s="7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</row>
    <row r="171" spans="1:27" ht="16">
      <c r="A171" s="57"/>
      <c r="B171" s="57"/>
      <c r="C171" s="57"/>
      <c r="D171" s="57"/>
      <c r="E171" s="57"/>
      <c r="F171" s="57"/>
      <c r="G171" s="57"/>
      <c r="H171" s="7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</row>
    <row r="172" spans="1:27" ht="16">
      <c r="A172" s="57"/>
      <c r="B172" s="57"/>
      <c r="C172" s="57"/>
      <c r="D172" s="57"/>
      <c r="E172" s="57"/>
      <c r="F172" s="57"/>
      <c r="G172" s="57"/>
      <c r="H172" s="7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</row>
    <row r="173" spans="1:27" ht="16">
      <c r="A173" s="57"/>
      <c r="B173" s="57"/>
      <c r="C173" s="57"/>
      <c r="D173" s="57"/>
      <c r="E173" s="57"/>
      <c r="F173" s="57"/>
      <c r="G173" s="57"/>
      <c r="H173" s="7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</row>
    <row r="174" spans="1:27" ht="16">
      <c r="A174" s="57"/>
      <c r="B174" s="57"/>
      <c r="C174" s="57"/>
      <c r="D174" s="57"/>
      <c r="E174" s="57"/>
      <c r="F174" s="57"/>
      <c r="G174" s="57"/>
      <c r="H174" s="7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</row>
    <row r="175" spans="1:27" ht="16">
      <c r="A175" s="57"/>
      <c r="B175" s="57"/>
      <c r="C175" s="57"/>
      <c r="D175" s="57"/>
      <c r="E175" s="57"/>
      <c r="F175" s="57"/>
      <c r="G175" s="57"/>
      <c r="H175" s="7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</row>
    <row r="176" spans="1:27" ht="16">
      <c r="A176" s="57"/>
      <c r="B176" s="57"/>
      <c r="C176" s="57"/>
      <c r="D176" s="57"/>
      <c r="E176" s="57"/>
      <c r="F176" s="57"/>
      <c r="G176" s="57"/>
      <c r="H176" s="7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</row>
    <row r="177" spans="1:27" ht="16">
      <c r="A177" s="57"/>
      <c r="B177" s="57"/>
      <c r="C177" s="57"/>
      <c r="D177" s="57"/>
      <c r="E177" s="57"/>
      <c r="F177" s="57"/>
      <c r="G177" s="57"/>
      <c r="H177" s="7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</row>
    <row r="178" spans="1:27" ht="16">
      <c r="A178" s="57"/>
      <c r="B178" s="57"/>
      <c r="C178" s="57"/>
      <c r="D178" s="57"/>
      <c r="E178" s="57"/>
      <c r="F178" s="57"/>
      <c r="G178" s="57"/>
      <c r="H178" s="7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</row>
    <row r="179" spans="1:27" ht="16">
      <c r="A179" s="57"/>
      <c r="B179" s="57"/>
      <c r="C179" s="57"/>
      <c r="D179" s="57"/>
      <c r="E179" s="57"/>
      <c r="F179" s="57"/>
      <c r="G179" s="57"/>
      <c r="H179" s="7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</row>
    <row r="180" spans="1:27" ht="16">
      <c r="A180" s="57"/>
      <c r="B180" s="57"/>
      <c r="C180" s="57"/>
      <c r="D180" s="57"/>
      <c r="E180" s="57"/>
      <c r="F180" s="57"/>
      <c r="G180" s="57"/>
      <c r="H180" s="7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</row>
    <row r="181" spans="1:27" ht="16">
      <c r="A181" s="57"/>
      <c r="B181" s="57"/>
      <c r="C181" s="57"/>
      <c r="D181" s="57"/>
      <c r="E181" s="57"/>
      <c r="F181" s="57"/>
      <c r="G181" s="57"/>
      <c r="H181" s="7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</row>
    <row r="182" spans="1:27" ht="16">
      <c r="A182" s="57"/>
      <c r="B182" s="57"/>
      <c r="C182" s="57"/>
      <c r="D182" s="57"/>
      <c r="E182" s="57"/>
      <c r="F182" s="57"/>
      <c r="G182" s="57"/>
      <c r="H182" s="7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</row>
    <row r="183" spans="1:27" ht="16">
      <c r="A183" s="57"/>
      <c r="B183" s="57"/>
      <c r="C183" s="57"/>
      <c r="D183" s="57"/>
      <c r="E183" s="57"/>
      <c r="F183" s="57"/>
      <c r="G183" s="57"/>
      <c r="H183" s="7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</row>
    <row r="184" spans="1:27" ht="16">
      <c r="A184" s="57"/>
      <c r="B184" s="57"/>
      <c r="C184" s="57"/>
      <c r="D184" s="57"/>
      <c r="E184" s="57"/>
      <c r="F184" s="57"/>
      <c r="G184" s="57"/>
      <c r="H184" s="7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</row>
    <row r="185" spans="1:27" ht="16">
      <c r="A185" s="57"/>
      <c r="B185" s="57"/>
      <c r="C185" s="57"/>
      <c r="D185" s="57"/>
      <c r="E185" s="57"/>
      <c r="F185" s="57"/>
      <c r="G185" s="57"/>
      <c r="H185" s="7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</row>
    <row r="186" spans="1:27" ht="16">
      <c r="A186" s="57"/>
      <c r="B186" s="57"/>
      <c r="C186" s="57"/>
      <c r="D186" s="57"/>
      <c r="E186" s="57"/>
      <c r="F186" s="57"/>
      <c r="G186" s="57"/>
      <c r="H186" s="7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</row>
    <row r="187" spans="1:27" ht="16">
      <c r="A187" s="57"/>
      <c r="B187" s="57"/>
      <c r="C187" s="57"/>
      <c r="D187" s="57"/>
      <c r="E187" s="57"/>
      <c r="F187" s="57"/>
      <c r="G187" s="57"/>
      <c r="H187" s="7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</row>
    <row r="188" spans="1:27" ht="16">
      <c r="A188" s="57"/>
      <c r="B188" s="57"/>
      <c r="C188" s="57"/>
      <c r="D188" s="57"/>
      <c r="E188" s="57"/>
      <c r="F188" s="57"/>
      <c r="G188" s="57"/>
      <c r="H188" s="7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</row>
    <row r="189" spans="1:27" ht="16">
      <c r="A189" s="57"/>
      <c r="B189" s="57"/>
      <c r="C189" s="57"/>
      <c r="D189" s="57"/>
      <c r="E189" s="57"/>
      <c r="F189" s="57"/>
      <c r="G189" s="57"/>
      <c r="H189" s="7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</row>
    <row r="190" spans="1:27" ht="16">
      <c r="A190" s="57"/>
      <c r="B190" s="57"/>
      <c r="C190" s="57"/>
      <c r="D190" s="57"/>
      <c r="E190" s="57"/>
      <c r="F190" s="57"/>
      <c r="G190" s="57"/>
      <c r="H190" s="7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</row>
    <row r="191" spans="1:27" ht="16">
      <c r="A191" s="57"/>
      <c r="B191" s="57"/>
      <c r="C191" s="57"/>
      <c r="D191" s="57"/>
      <c r="E191" s="57"/>
      <c r="F191" s="57"/>
      <c r="G191" s="57"/>
      <c r="H191" s="7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</row>
    <row r="192" spans="1:27" ht="16">
      <c r="A192" s="57"/>
      <c r="B192" s="57"/>
      <c r="C192" s="57"/>
      <c r="D192" s="57"/>
      <c r="E192" s="57"/>
      <c r="F192" s="57"/>
      <c r="G192" s="57"/>
      <c r="H192" s="7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</row>
    <row r="193" spans="1:27" ht="16">
      <c r="A193" s="57"/>
      <c r="B193" s="57"/>
      <c r="C193" s="57"/>
      <c r="D193" s="57"/>
      <c r="E193" s="57"/>
      <c r="F193" s="57"/>
      <c r="G193" s="57"/>
      <c r="H193" s="7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</row>
    <row r="194" spans="1:27" ht="16">
      <c r="A194" s="57"/>
      <c r="B194" s="57"/>
      <c r="C194" s="57"/>
      <c r="D194" s="57"/>
      <c r="E194" s="57"/>
      <c r="F194" s="57"/>
      <c r="G194" s="57"/>
      <c r="H194" s="7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</row>
    <row r="195" spans="1:27" ht="16">
      <c r="A195" s="57"/>
      <c r="B195" s="57"/>
      <c r="C195" s="57"/>
      <c r="D195" s="57"/>
      <c r="E195" s="57"/>
      <c r="F195" s="57"/>
      <c r="G195" s="57"/>
      <c r="H195" s="7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</row>
    <row r="196" spans="1:27" ht="16">
      <c r="A196" s="57"/>
      <c r="B196" s="57"/>
      <c r="C196" s="57"/>
      <c r="D196" s="57"/>
      <c r="E196" s="57"/>
      <c r="F196" s="57"/>
      <c r="G196" s="57"/>
      <c r="H196" s="7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</row>
    <row r="197" spans="1:27" ht="16">
      <c r="A197" s="57"/>
      <c r="B197" s="57"/>
      <c r="C197" s="57"/>
      <c r="D197" s="57"/>
      <c r="E197" s="57"/>
      <c r="F197" s="57"/>
      <c r="G197" s="57"/>
      <c r="H197" s="7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</row>
    <row r="198" spans="1:27" ht="16">
      <c r="A198" s="57"/>
      <c r="B198" s="57"/>
      <c r="C198" s="57"/>
      <c r="D198" s="57"/>
      <c r="E198" s="57"/>
      <c r="F198" s="57"/>
      <c r="G198" s="57"/>
      <c r="H198" s="7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</row>
    <row r="199" spans="1:27" ht="16">
      <c r="A199" s="57"/>
      <c r="B199" s="57"/>
      <c r="C199" s="57"/>
      <c r="D199" s="57"/>
      <c r="E199" s="57"/>
      <c r="F199" s="57"/>
      <c r="G199" s="57"/>
      <c r="H199" s="7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</row>
    <row r="200" spans="1:27" ht="16">
      <c r="A200" s="57"/>
      <c r="B200" s="57"/>
      <c r="C200" s="57"/>
      <c r="D200" s="57"/>
      <c r="E200" s="57"/>
      <c r="F200" s="57"/>
      <c r="G200" s="57"/>
      <c r="H200" s="7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</row>
    <row r="201" spans="1:27" ht="16">
      <c r="A201" s="57"/>
      <c r="B201" s="57"/>
      <c r="C201" s="57"/>
      <c r="D201" s="57"/>
      <c r="E201" s="57"/>
      <c r="F201" s="57"/>
      <c r="G201" s="57"/>
      <c r="H201" s="7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</row>
    <row r="202" spans="1:27" ht="16">
      <c r="A202" s="57"/>
      <c r="B202" s="57"/>
      <c r="C202" s="57"/>
      <c r="D202" s="57"/>
      <c r="E202" s="57"/>
      <c r="F202" s="57"/>
      <c r="G202" s="57"/>
      <c r="H202" s="7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</row>
    <row r="203" spans="1:27" ht="16">
      <c r="A203" s="57"/>
      <c r="B203" s="57"/>
      <c r="C203" s="57"/>
      <c r="D203" s="57"/>
      <c r="E203" s="57"/>
      <c r="F203" s="57"/>
      <c r="G203" s="57"/>
      <c r="H203" s="7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</row>
    <row r="204" spans="1:27" ht="16">
      <c r="A204" s="57"/>
      <c r="B204" s="57"/>
      <c r="C204" s="57"/>
      <c r="D204" s="57"/>
      <c r="E204" s="57"/>
      <c r="F204" s="57"/>
      <c r="G204" s="57"/>
      <c r="H204" s="7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</row>
    <row r="205" spans="1:27" ht="16">
      <c r="A205" s="57"/>
      <c r="B205" s="57"/>
      <c r="C205" s="57"/>
      <c r="D205" s="57"/>
      <c r="E205" s="57"/>
      <c r="F205" s="57"/>
      <c r="G205" s="57"/>
      <c r="H205" s="7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</row>
    <row r="206" spans="1:27" ht="16">
      <c r="A206" s="57"/>
      <c r="B206" s="57"/>
      <c r="C206" s="57"/>
      <c r="D206" s="57"/>
      <c r="E206" s="57"/>
      <c r="F206" s="57"/>
      <c r="G206" s="57"/>
      <c r="H206" s="7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</row>
    <row r="207" spans="1:27" ht="16">
      <c r="A207" s="57"/>
      <c r="B207" s="57"/>
      <c r="C207" s="57"/>
      <c r="D207" s="57"/>
      <c r="E207" s="57"/>
      <c r="F207" s="57"/>
      <c r="G207" s="57"/>
      <c r="H207" s="7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</row>
    <row r="208" spans="1:27" ht="16">
      <c r="A208" s="57"/>
      <c r="B208" s="57"/>
      <c r="C208" s="57"/>
      <c r="D208" s="57"/>
      <c r="E208" s="57"/>
      <c r="F208" s="57"/>
      <c r="G208" s="57"/>
      <c r="H208" s="7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</row>
    <row r="209" spans="1:27" ht="16">
      <c r="A209" s="57"/>
      <c r="B209" s="57"/>
      <c r="C209" s="57"/>
      <c r="D209" s="57"/>
      <c r="E209" s="57"/>
      <c r="F209" s="57"/>
      <c r="G209" s="57"/>
      <c r="H209" s="7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</row>
    <row r="210" spans="1:27" ht="16">
      <c r="A210" s="57"/>
      <c r="B210" s="57"/>
      <c r="C210" s="57"/>
      <c r="D210" s="57"/>
      <c r="E210" s="57"/>
      <c r="F210" s="57"/>
      <c r="G210" s="57"/>
      <c r="H210" s="7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</row>
    <row r="211" spans="1:27" ht="16">
      <c r="A211" s="57"/>
      <c r="B211" s="57"/>
      <c r="C211" s="57"/>
      <c r="D211" s="57"/>
      <c r="E211" s="57"/>
      <c r="F211" s="57"/>
      <c r="G211" s="57"/>
      <c r="H211" s="7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</row>
    <row r="212" spans="1:27" ht="16">
      <c r="A212" s="57"/>
      <c r="B212" s="57"/>
      <c r="C212" s="57"/>
      <c r="D212" s="57"/>
      <c r="E212" s="57"/>
      <c r="F212" s="57"/>
      <c r="G212" s="57"/>
      <c r="H212" s="7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</row>
    <row r="213" spans="1:27" ht="16">
      <c r="A213" s="57"/>
      <c r="B213" s="57"/>
      <c r="C213" s="57"/>
      <c r="D213" s="57"/>
      <c r="E213" s="57"/>
      <c r="F213" s="57"/>
      <c r="G213" s="57"/>
      <c r="H213" s="7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</row>
    <row r="214" spans="1:27" ht="16">
      <c r="A214" s="57"/>
      <c r="B214" s="57"/>
      <c r="C214" s="57"/>
      <c r="D214" s="57"/>
      <c r="E214" s="57"/>
      <c r="F214" s="57"/>
      <c r="G214" s="57"/>
      <c r="H214" s="7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</row>
    <row r="215" spans="1:27" ht="16">
      <c r="A215" s="57"/>
      <c r="B215" s="57"/>
      <c r="C215" s="57"/>
      <c r="D215" s="57"/>
      <c r="E215" s="57"/>
      <c r="F215" s="57"/>
      <c r="G215" s="57"/>
      <c r="H215" s="7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</row>
    <row r="216" spans="1:27" ht="16">
      <c r="A216" s="57"/>
      <c r="B216" s="57"/>
      <c r="C216" s="57"/>
      <c r="D216" s="57"/>
      <c r="E216" s="57"/>
      <c r="F216" s="57"/>
      <c r="G216" s="57"/>
      <c r="H216" s="7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</row>
    <row r="217" spans="1:27" ht="16">
      <c r="A217" s="57"/>
      <c r="B217" s="57"/>
      <c r="C217" s="57"/>
      <c r="D217" s="57"/>
      <c r="E217" s="57"/>
      <c r="F217" s="57"/>
      <c r="G217" s="57"/>
      <c r="H217" s="7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</row>
    <row r="218" spans="1:27" ht="16">
      <c r="A218" s="57"/>
      <c r="B218" s="57"/>
      <c r="C218" s="57"/>
      <c r="D218" s="57"/>
      <c r="E218" s="57"/>
      <c r="F218" s="57"/>
      <c r="G218" s="57"/>
      <c r="H218" s="7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</row>
    <row r="219" spans="1:27" ht="16">
      <c r="A219" s="57"/>
      <c r="B219" s="57"/>
      <c r="C219" s="57"/>
      <c r="D219" s="57"/>
      <c r="E219" s="57"/>
      <c r="F219" s="57"/>
      <c r="G219" s="57"/>
      <c r="H219" s="7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</row>
    <row r="220" spans="1:27" ht="16">
      <c r="A220" s="57"/>
      <c r="B220" s="57"/>
      <c r="C220" s="57"/>
      <c r="D220" s="57"/>
      <c r="E220" s="57"/>
      <c r="F220" s="57"/>
      <c r="G220" s="57"/>
      <c r="H220" s="7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</row>
    <row r="221" spans="1:27" ht="16">
      <c r="A221" s="57"/>
      <c r="B221" s="57"/>
      <c r="C221" s="57"/>
      <c r="D221" s="57"/>
      <c r="E221" s="57"/>
      <c r="F221" s="57"/>
      <c r="G221" s="57"/>
      <c r="H221" s="7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</row>
    <row r="222" spans="1:27" ht="16">
      <c r="A222" s="57"/>
      <c r="B222" s="57"/>
      <c r="C222" s="57"/>
      <c r="D222" s="57"/>
      <c r="E222" s="57"/>
      <c r="F222" s="57"/>
      <c r="G222" s="57"/>
      <c r="H222" s="7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</row>
    <row r="223" spans="1:27" ht="16">
      <c r="A223" s="57"/>
      <c r="B223" s="57"/>
      <c r="C223" s="57"/>
      <c r="D223" s="57"/>
      <c r="E223" s="57"/>
      <c r="F223" s="57"/>
      <c r="G223" s="57"/>
      <c r="H223" s="7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</row>
    <row r="224" spans="1:27" ht="16">
      <c r="A224" s="57"/>
      <c r="B224" s="57"/>
      <c r="C224" s="57"/>
      <c r="D224" s="57"/>
      <c r="E224" s="57"/>
      <c r="F224" s="57"/>
      <c r="G224" s="57"/>
      <c r="H224" s="7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</row>
    <row r="225" spans="1:27" ht="16">
      <c r="A225" s="57"/>
      <c r="B225" s="57"/>
      <c r="C225" s="57"/>
      <c r="D225" s="57"/>
      <c r="E225" s="57"/>
      <c r="F225" s="57"/>
      <c r="G225" s="57"/>
      <c r="H225" s="7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</row>
    <row r="226" spans="1:27" ht="16">
      <c r="A226" s="57"/>
      <c r="B226" s="57"/>
      <c r="C226" s="57"/>
      <c r="D226" s="57"/>
      <c r="E226" s="57"/>
      <c r="F226" s="57"/>
      <c r="G226" s="57"/>
      <c r="H226" s="7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</row>
    <row r="227" spans="1:27" ht="16">
      <c r="A227" s="57"/>
      <c r="B227" s="57"/>
      <c r="C227" s="57"/>
      <c r="D227" s="57"/>
      <c r="E227" s="57"/>
      <c r="F227" s="57"/>
      <c r="G227" s="57"/>
      <c r="H227" s="7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</row>
    <row r="228" spans="1:27" ht="16">
      <c r="A228" s="57"/>
      <c r="B228" s="57"/>
      <c r="C228" s="57"/>
      <c r="D228" s="57"/>
      <c r="E228" s="57"/>
      <c r="F228" s="57"/>
      <c r="G228" s="57"/>
      <c r="H228" s="7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</row>
    <row r="229" spans="1:27" ht="16">
      <c r="A229" s="57"/>
      <c r="B229" s="57"/>
      <c r="C229" s="57"/>
      <c r="D229" s="57"/>
      <c r="E229" s="57"/>
      <c r="F229" s="57"/>
      <c r="G229" s="57"/>
      <c r="H229" s="7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</row>
    <row r="230" spans="1:27" ht="16">
      <c r="A230" s="57"/>
      <c r="B230" s="57"/>
      <c r="C230" s="57"/>
      <c r="D230" s="57"/>
      <c r="E230" s="57"/>
      <c r="F230" s="57"/>
      <c r="G230" s="57"/>
      <c r="H230" s="7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</row>
    <row r="231" spans="1:27" ht="16">
      <c r="A231" s="57"/>
      <c r="B231" s="57"/>
      <c r="C231" s="57"/>
      <c r="D231" s="57"/>
      <c r="E231" s="57"/>
      <c r="F231" s="57"/>
      <c r="G231" s="57"/>
      <c r="H231" s="7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</row>
    <row r="232" spans="1:27" ht="16">
      <c r="A232" s="57"/>
      <c r="B232" s="57"/>
      <c r="C232" s="57"/>
      <c r="D232" s="57"/>
      <c r="E232" s="57"/>
      <c r="F232" s="57"/>
      <c r="G232" s="57"/>
      <c r="H232" s="7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</row>
    <row r="233" spans="1:27" ht="16">
      <c r="A233" s="57"/>
      <c r="B233" s="57"/>
      <c r="C233" s="57"/>
      <c r="D233" s="57"/>
      <c r="E233" s="57"/>
      <c r="F233" s="57"/>
      <c r="G233" s="57"/>
      <c r="H233" s="7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</row>
    <row r="234" spans="1:27" ht="16">
      <c r="A234" s="57"/>
      <c r="B234" s="57"/>
      <c r="C234" s="57"/>
      <c r="D234" s="57"/>
      <c r="E234" s="57"/>
      <c r="F234" s="57"/>
      <c r="G234" s="57"/>
      <c r="H234" s="7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</row>
    <row r="235" spans="1:27" ht="16">
      <c r="A235" s="57"/>
      <c r="B235" s="57"/>
      <c r="C235" s="57"/>
      <c r="D235" s="57"/>
      <c r="E235" s="57"/>
      <c r="F235" s="57"/>
      <c r="G235" s="57"/>
      <c r="H235" s="7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</row>
    <row r="236" spans="1:27" ht="16">
      <c r="A236" s="57"/>
      <c r="B236" s="57"/>
      <c r="C236" s="57"/>
      <c r="D236" s="57"/>
      <c r="E236" s="57"/>
      <c r="F236" s="57"/>
      <c r="G236" s="57"/>
      <c r="H236" s="7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</row>
    <row r="237" spans="1:27" ht="16">
      <c r="A237" s="57"/>
      <c r="B237" s="57"/>
      <c r="C237" s="57"/>
      <c r="D237" s="57"/>
      <c r="E237" s="57"/>
      <c r="F237" s="57"/>
      <c r="G237" s="57"/>
      <c r="H237" s="7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</row>
    <row r="238" spans="1:27" ht="16">
      <c r="A238" s="57"/>
      <c r="B238" s="57"/>
      <c r="C238" s="57"/>
      <c r="D238" s="57"/>
      <c r="E238" s="57"/>
      <c r="F238" s="57"/>
      <c r="G238" s="57"/>
      <c r="H238" s="7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</row>
    <row r="239" spans="1:27" ht="16">
      <c r="A239" s="57"/>
      <c r="B239" s="57"/>
      <c r="C239" s="57"/>
      <c r="D239" s="57"/>
      <c r="E239" s="57"/>
      <c r="F239" s="57"/>
      <c r="G239" s="57"/>
      <c r="H239" s="7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</row>
    <row r="240" spans="1:27" ht="16">
      <c r="A240" s="57"/>
      <c r="B240" s="57"/>
      <c r="C240" s="57"/>
      <c r="D240" s="57"/>
      <c r="E240" s="57"/>
      <c r="F240" s="57"/>
      <c r="G240" s="57"/>
      <c r="H240" s="7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</row>
    <row r="241" spans="1:27" ht="16">
      <c r="A241" s="57"/>
      <c r="B241" s="57"/>
      <c r="C241" s="57"/>
      <c r="D241" s="57"/>
      <c r="E241" s="57"/>
      <c r="F241" s="57"/>
      <c r="G241" s="57"/>
      <c r="H241" s="7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</row>
    <row r="242" spans="1:27" ht="16">
      <c r="A242" s="57"/>
      <c r="B242" s="57"/>
      <c r="C242" s="57"/>
      <c r="D242" s="57"/>
      <c r="E242" s="57"/>
      <c r="F242" s="57"/>
      <c r="G242" s="57"/>
      <c r="H242" s="7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</row>
    <row r="243" spans="1:27" ht="16">
      <c r="A243" s="57"/>
      <c r="B243" s="57"/>
      <c r="C243" s="57"/>
      <c r="D243" s="57"/>
      <c r="E243" s="57"/>
      <c r="F243" s="57"/>
      <c r="G243" s="57"/>
      <c r="H243" s="7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</row>
    <row r="244" spans="1:27" ht="16">
      <c r="A244" s="57"/>
      <c r="B244" s="57"/>
      <c r="C244" s="57"/>
      <c r="D244" s="57"/>
      <c r="E244" s="57"/>
      <c r="F244" s="57"/>
      <c r="G244" s="57"/>
      <c r="H244" s="7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</row>
    <row r="245" spans="1:27" ht="16">
      <c r="A245" s="57"/>
      <c r="B245" s="57"/>
      <c r="C245" s="57"/>
      <c r="D245" s="57"/>
      <c r="E245" s="57"/>
      <c r="F245" s="57"/>
      <c r="G245" s="57"/>
      <c r="H245" s="7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</row>
    <row r="246" spans="1:27" ht="16">
      <c r="A246" s="57"/>
      <c r="B246" s="57"/>
      <c r="C246" s="57"/>
      <c r="D246" s="57"/>
      <c r="E246" s="57"/>
      <c r="F246" s="57"/>
      <c r="G246" s="57"/>
      <c r="H246" s="7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</row>
    <row r="247" spans="1:27" ht="16">
      <c r="A247" s="57"/>
      <c r="B247" s="57"/>
      <c r="C247" s="57"/>
      <c r="D247" s="57"/>
      <c r="E247" s="57"/>
      <c r="F247" s="57"/>
      <c r="G247" s="57"/>
      <c r="H247" s="7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</row>
    <row r="248" spans="1:27" ht="16">
      <c r="A248" s="57"/>
      <c r="B248" s="57"/>
      <c r="C248" s="57"/>
      <c r="D248" s="57"/>
      <c r="E248" s="57"/>
      <c r="F248" s="57"/>
      <c r="G248" s="57"/>
      <c r="H248" s="7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</row>
    <row r="249" spans="1:27" ht="16">
      <c r="A249" s="57"/>
      <c r="B249" s="57"/>
      <c r="C249" s="57"/>
      <c r="D249" s="57"/>
      <c r="E249" s="57"/>
      <c r="F249" s="57"/>
      <c r="G249" s="57"/>
      <c r="H249" s="7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</row>
    <row r="250" spans="1:27" ht="16">
      <c r="A250" s="57"/>
      <c r="B250" s="57"/>
      <c r="C250" s="57"/>
      <c r="D250" s="57"/>
      <c r="E250" s="57"/>
      <c r="F250" s="57"/>
      <c r="G250" s="57"/>
      <c r="H250" s="7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</row>
    <row r="251" spans="1:27" ht="16">
      <c r="A251" s="57"/>
      <c r="B251" s="57"/>
      <c r="C251" s="57"/>
      <c r="D251" s="57"/>
      <c r="E251" s="57"/>
      <c r="F251" s="57"/>
      <c r="G251" s="57"/>
      <c r="H251" s="7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</row>
    <row r="252" spans="1:27" ht="16">
      <c r="A252" s="57"/>
      <c r="B252" s="57"/>
      <c r="C252" s="57"/>
      <c r="D252" s="57"/>
      <c r="E252" s="57"/>
      <c r="F252" s="57"/>
      <c r="G252" s="57"/>
      <c r="H252" s="7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</row>
    <row r="253" spans="1:27" ht="16">
      <c r="A253" s="57"/>
      <c r="B253" s="57"/>
      <c r="C253" s="57"/>
      <c r="D253" s="57"/>
      <c r="E253" s="57"/>
      <c r="F253" s="57"/>
      <c r="G253" s="57"/>
      <c r="H253" s="7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</row>
    <row r="254" spans="1:27" ht="16">
      <c r="A254" s="57"/>
      <c r="B254" s="57"/>
      <c r="C254" s="57"/>
      <c r="D254" s="57"/>
      <c r="E254" s="57"/>
      <c r="F254" s="57"/>
      <c r="G254" s="57"/>
      <c r="H254" s="7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</row>
    <row r="255" spans="1:27" ht="16">
      <c r="A255" s="57"/>
      <c r="B255" s="57"/>
      <c r="C255" s="57"/>
      <c r="D255" s="57"/>
      <c r="E255" s="57"/>
      <c r="F255" s="57"/>
      <c r="G255" s="57"/>
      <c r="H255" s="7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</row>
    <row r="256" spans="1:27" ht="16">
      <c r="A256" s="57"/>
      <c r="B256" s="57"/>
      <c r="C256" s="57"/>
      <c r="D256" s="57"/>
      <c r="E256" s="57"/>
      <c r="F256" s="57"/>
      <c r="G256" s="57"/>
      <c r="H256" s="7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</row>
    <row r="257" spans="1:27" ht="16">
      <c r="A257" s="57"/>
      <c r="B257" s="57"/>
      <c r="C257" s="57"/>
      <c r="D257" s="57"/>
      <c r="E257" s="57"/>
      <c r="F257" s="57"/>
      <c r="G257" s="57"/>
      <c r="H257" s="7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</row>
    <row r="258" spans="1:27" ht="16">
      <c r="A258" s="57"/>
      <c r="B258" s="57"/>
      <c r="C258" s="57"/>
      <c r="D258" s="57"/>
      <c r="E258" s="57"/>
      <c r="F258" s="57"/>
      <c r="G258" s="57"/>
      <c r="H258" s="7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</row>
    <row r="259" spans="1:27" ht="16">
      <c r="A259" s="57"/>
      <c r="B259" s="57"/>
      <c r="C259" s="57"/>
      <c r="D259" s="57"/>
      <c r="E259" s="57"/>
      <c r="F259" s="57"/>
      <c r="G259" s="57"/>
      <c r="H259" s="7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</row>
    <row r="260" spans="1:27" ht="16">
      <c r="A260" s="57"/>
      <c r="B260" s="57"/>
      <c r="C260" s="57"/>
      <c r="D260" s="57"/>
      <c r="E260" s="57"/>
      <c r="F260" s="57"/>
      <c r="G260" s="57"/>
      <c r="H260" s="7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</row>
    <row r="261" spans="1:27" ht="16">
      <c r="A261" s="57"/>
      <c r="B261" s="57"/>
      <c r="C261" s="57"/>
      <c r="D261" s="57"/>
      <c r="E261" s="57"/>
      <c r="F261" s="57"/>
      <c r="G261" s="57"/>
      <c r="H261" s="7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</row>
    <row r="262" spans="1:27" ht="16">
      <c r="A262" s="57"/>
      <c r="B262" s="57"/>
      <c r="C262" s="57"/>
      <c r="D262" s="57"/>
      <c r="E262" s="57"/>
      <c r="F262" s="57"/>
      <c r="G262" s="57"/>
      <c r="H262" s="7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</row>
    <row r="263" spans="1:27" ht="16">
      <c r="A263" s="57"/>
      <c r="B263" s="57"/>
      <c r="C263" s="57"/>
      <c r="D263" s="57"/>
      <c r="E263" s="57"/>
      <c r="F263" s="57"/>
      <c r="G263" s="57"/>
      <c r="H263" s="7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</row>
    <row r="264" spans="1:27" ht="16">
      <c r="A264" s="57"/>
      <c r="B264" s="57"/>
      <c r="C264" s="57"/>
      <c r="D264" s="57"/>
      <c r="E264" s="57"/>
      <c r="F264" s="57"/>
      <c r="G264" s="57"/>
      <c r="H264" s="7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</row>
    <row r="265" spans="1:27" ht="16">
      <c r="A265" s="57"/>
      <c r="B265" s="57"/>
      <c r="C265" s="57"/>
      <c r="D265" s="57"/>
      <c r="E265" s="57"/>
      <c r="F265" s="57"/>
      <c r="G265" s="57"/>
      <c r="H265" s="7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</row>
    <row r="266" spans="1:27" ht="16">
      <c r="A266" s="57"/>
      <c r="B266" s="57"/>
      <c r="C266" s="57"/>
      <c r="D266" s="57"/>
      <c r="E266" s="57"/>
      <c r="F266" s="57"/>
      <c r="G266" s="57"/>
      <c r="H266" s="7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</row>
    <row r="267" spans="1:27" ht="16">
      <c r="A267" s="57"/>
      <c r="B267" s="57"/>
      <c r="C267" s="57"/>
      <c r="D267" s="57"/>
      <c r="E267" s="57"/>
      <c r="F267" s="57"/>
      <c r="G267" s="57"/>
      <c r="H267" s="7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</row>
    <row r="268" spans="1:27" ht="16">
      <c r="A268" s="57"/>
      <c r="B268" s="57"/>
      <c r="C268" s="57"/>
      <c r="D268" s="57"/>
      <c r="E268" s="57"/>
      <c r="F268" s="57"/>
      <c r="G268" s="57"/>
      <c r="H268" s="7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</row>
    <row r="269" spans="1:27" ht="16">
      <c r="A269" s="57"/>
      <c r="B269" s="57"/>
      <c r="C269" s="57"/>
      <c r="D269" s="57"/>
      <c r="E269" s="57"/>
      <c r="F269" s="57"/>
      <c r="G269" s="57"/>
      <c r="H269" s="7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</row>
    <row r="270" spans="1:27" ht="16">
      <c r="A270" s="57"/>
      <c r="B270" s="57"/>
      <c r="C270" s="57"/>
      <c r="D270" s="57"/>
      <c r="E270" s="57"/>
      <c r="F270" s="57"/>
      <c r="G270" s="57"/>
      <c r="H270" s="7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</row>
    <row r="271" spans="1:27" ht="16">
      <c r="A271" s="57"/>
      <c r="B271" s="57"/>
      <c r="C271" s="57"/>
      <c r="D271" s="57"/>
      <c r="E271" s="57"/>
      <c r="F271" s="57"/>
      <c r="G271" s="57"/>
      <c r="H271" s="7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</row>
    <row r="272" spans="1:27" ht="16">
      <c r="A272" s="57"/>
      <c r="B272" s="57"/>
      <c r="C272" s="57"/>
      <c r="D272" s="57"/>
      <c r="E272" s="57"/>
      <c r="F272" s="57"/>
      <c r="G272" s="57"/>
      <c r="H272" s="7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</row>
    <row r="273" spans="1:27" ht="16">
      <c r="A273" s="57"/>
      <c r="B273" s="57"/>
      <c r="C273" s="57"/>
      <c r="D273" s="57"/>
      <c r="E273" s="57"/>
      <c r="F273" s="57"/>
      <c r="G273" s="57"/>
      <c r="H273" s="7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</row>
    <row r="274" spans="1:27" ht="16">
      <c r="A274" s="57"/>
      <c r="B274" s="57"/>
      <c r="C274" s="57"/>
      <c r="D274" s="57"/>
      <c r="E274" s="57"/>
      <c r="F274" s="57"/>
      <c r="G274" s="57"/>
      <c r="H274" s="7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</row>
    <row r="275" spans="1:27" ht="16">
      <c r="A275" s="57"/>
      <c r="B275" s="57"/>
      <c r="C275" s="57"/>
      <c r="D275" s="57"/>
      <c r="E275" s="57"/>
      <c r="F275" s="57"/>
      <c r="G275" s="57"/>
      <c r="H275" s="7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</row>
    <row r="276" spans="1:27" ht="16">
      <c r="A276" s="57"/>
      <c r="B276" s="57"/>
      <c r="C276" s="57"/>
      <c r="D276" s="57"/>
      <c r="E276" s="57"/>
      <c r="F276" s="57"/>
      <c r="G276" s="57"/>
      <c r="H276" s="7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</row>
    <row r="277" spans="1:27" ht="16">
      <c r="A277" s="57"/>
      <c r="B277" s="57"/>
      <c r="C277" s="57"/>
      <c r="D277" s="57"/>
      <c r="E277" s="57"/>
      <c r="F277" s="57"/>
      <c r="G277" s="57"/>
      <c r="H277" s="7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</row>
    <row r="278" spans="1:27" ht="16">
      <c r="A278" s="57"/>
      <c r="B278" s="57"/>
      <c r="C278" s="57"/>
      <c r="D278" s="57"/>
      <c r="E278" s="57"/>
      <c r="F278" s="57"/>
      <c r="G278" s="57"/>
      <c r="H278" s="7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</row>
    <row r="279" spans="1:27" ht="16">
      <c r="A279" s="57"/>
      <c r="B279" s="57"/>
      <c r="C279" s="57"/>
      <c r="D279" s="57"/>
      <c r="E279" s="57"/>
      <c r="F279" s="57"/>
      <c r="G279" s="57"/>
      <c r="H279" s="7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</row>
    <row r="280" spans="1:27" ht="16">
      <c r="A280" s="57"/>
      <c r="B280" s="57"/>
      <c r="C280" s="57"/>
      <c r="D280" s="57"/>
      <c r="E280" s="57"/>
      <c r="F280" s="57"/>
      <c r="G280" s="57"/>
      <c r="H280" s="7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</row>
    <row r="281" spans="1:27" ht="16">
      <c r="A281" s="57"/>
      <c r="B281" s="57"/>
      <c r="C281" s="57"/>
      <c r="D281" s="57"/>
      <c r="E281" s="57"/>
      <c r="F281" s="57"/>
      <c r="G281" s="57"/>
      <c r="H281" s="7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</row>
    <row r="282" spans="1:27" ht="16">
      <c r="A282" s="57"/>
      <c r="B282" s="57"/>
      <c r="C282" s="57"/>
      <c r="D282" s="57"/>
      <c r="E282" s="57"/>
      <c r="F282" s="57"/>
      <c r="G282" s="57"/>
      <c r="H282" s="7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</row>
    <row r="283" spans="1:27" ht="16">
      <c r="A283" s="57"/>
      <c r="B283" s="57"/>
      <c r="C283" s="57"/>
      <c r="D283" s="57"/>
      <c r="E283" s="57"/>
      <c r="F283" s="57"/>
      <c r="G283" s="57"/>
      <c r="H283" s="7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</row>
    <row r="284" spans="1:27" ht="16">
      <c r="A284" s="57"/>
      <c r="B284" s="57"/>
      <c r="C284" s="57"/>
      <c r="D284" s="57"/>
      <c r="E284" s="57"/>
      <c r="F284" s="57"/>
      <c r="G284" s="57"/>
      <c r="H284" s="7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</row>
    <row r="285" spans="1:27" ht="16">
      <c r="A285" s="57"/>
      <c r="B285" s="57"/>
      <c r="C285" s="57"/>
      <c r="D285" s="57"/>
      <c r="E285" s="57"/>
      <c r="F285" s="57"/>
      <c r="G285" s="57"/>
      <c r="H285" s="7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</row>
    <row r="286" spans="1:27" ht="16">
      <c r="A286" s="57"/>
      <c r="B286" s="57"/>
      <c r="C286" s="57"/>
      <c r="D286" s="57"/>
      <c r="E286" s="57"/>
      <c r="F286" s="57"/>
      <c r="G286" s="57"/>
      <c r="H286" s="7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</row>
    <row r="287" spans="1:27" ht="16">
      <c r="A287" s="57"/>
      <c r="B287" s="57"/>
      <c r="C287" s="57"/>
      <c r="D287" s="57"/>
      <c r="E287" s="57"/>
      <c r="F287" s="57"/>
      <c r="G287" s="57"/>
      <c r="H287" s="7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</row>
    <row r="288" spans="1:27" ht="16">
      <c r="A288" s="57"/>
      <c r="B288" s="57"/>
      <c r="C288" s="57"/>
      <c r="D288" s="57"/>
      <c r="E288" s="57"/>
      <c r="F288" s="57"/>
      <c r="G288" s="57"/>
      <c r="H288" s="7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</row>
    <row r="289" spans="1:27" ht="16">
      <c r="A289" s="57"/>
      <c r="B289" s="57"/>
      <c r="C289" s="57"/>
      <c r="D289" s="57"/>
      <c r="E289" s="57"/>
      <c r="F289" s="57"/>
      <c r="G289" s="57"/>
      <c r="H289" s="7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</row>
    <row r="290" spans="1:27" ht="16">
      <c r="A290" s="57"/>
      <c r="B290" s="57"/>
      <c r="C290" s="57"/>
      <c r="D290" s="57"/>
      <c r="E290" s="57"/>
      <c r="F290" s="57"/>
      <c r="G290" s="57"/>
      <c r="H290" s="7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</row>
    <row r="291" spans="1:27" ht="16">
      <c r="A291" s="57"/>
      <c r="B291" s="57"/>
      <c r="C291" s="57"/>
      <c r="D291" s="57"/>
      <c r="E291" s="57"/>
      <c r="F291" s="57"/>
      <c r="G291" s="57"/>
      <c r="H291" s="7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</row>
    <row r="292" spans="1:27" ht="16">
      <c r="A292" s="57"/>
      <c r="B292" s="57"/>
      <c r="C292" s="57"/>
      <c r="D292" s="57"/>
      <c r="E292" s="57"/>
      <c r="F292" s="57"/>
      <c r="G292" s="57"/>
      <c r="H292" s="7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</row>
    <row r="293" spans="1:27" ht="16">
      <c r="A293" s="57"/>
      <c r="B293" s="57"/>
      <c r="C293" s="57"/>
      <c r="D293" s="57"/>
      <c r="E293" s="57"/>
      <c r="F293" s="57"/>
      <c r="G293" s="57"/>
      <c r="H293" s="7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</row>
    <row r="294" spans="1:27" ht="16">
      <c r="A294" s="57"/>
      <c r="B294" s="57"/>
      <c r="C294" s="57"/>
      <c r="D294" s="57"/>
      <c r="E294" s="57"/>
      <c r="F294" s="57"/>
      <c r="G294" s="57"/>
      <c r="H294" s="7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</row>
    <row r="295" spans="1:27" ht="16">
      <c r="A295" s="57"/>
      <c r="B295" s="57"/>
      <c r="C295" s="57"/>
      <c r="D295" s="57"/>
      <c r="E295" s="57"/>
      <c r="F295" s="57"/>
      <c r="G295" s="57"/>
      <c r="H295" s="7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</row>
    <row r="296" spans="1:27" ht="16">
      <c r="A296" s="57"/>
      <c r="B296" s="57"/>
      <c r="C296" s="57"/>
      <c r="D296" s="57"/>
      <c r="E296" s="57"/>
      <c r="F296" s="57"/>
      <c r="G296" s="57"/>
      <c r="H296" s="7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</row>
    <row r="297" spans="1:27" ht="16">
      <c r="A297" s="57"/>
      <c r="B297" s="57"/>
      <c r="C297" s="57"/>
      <c r="D297" s="57"/>
      <c r="E297" s="57"/>
      <c r="F297" s="57"/>
      <c r="G297" s="57"/>
      <c r="H297" s="7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</row>
    <row r="298" spans="1:27" ht="16">
      <c r="A298" s="57"/>
      <c r="B298" s="57"/>
      <c r="C298" s="57"/>
      <c r="D298" s="57"/>
      <c r="E298" s="57"/>
      <c r="F298" s="57"/>
      <c r="G298" s="57"/>
      <c r="H298" s="7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</row>
    <row r="299" spans="1:27" ht="16">
      <c r="A299" s="57"/>
      <c r="B299" s="57"/>
      <c r="C299" s="57"/>
      <c r="D299" s="57"/>
      <c r="E299" s="57"/>
      <c r="F299" s="57"/>
      <c r="G299" s="57"/>
      <c r="H299" s="7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</row>
    <row r="300" spans="1:27" ht="16">
      <c r="A300" s="57"/>
      <c r="B300" s="57"/>
      <c r="C300" s="57"/>
      <c r="D300" s="57"/>
      <c r="E300" s="57"/>
      <c r="F300" s="57"/>
      <c r="G300" s="57"/>
      <c r="H300" s="7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</row>
    <row r="301" spans="1:27" ht="16">
      <c r="A301" s="57"/>
      <c r="B301" s="57"/>
      <c r="C301" s="57"/>
      <c r="D301" s="57"/>
      <c r="E301" s="57"/>
      <c r="F301" s="57"/>
      <c r="G301" s="57"/>
      <c r="H301" s="7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</row>
    <row r="302" spans="1:27" ht="16">
      <c r="A302" s="57"/>
      <c r="B302" s="57"/>
      <c r="C302" s="57"/>
      <c r="D302" s="57"/>
      <c r="E302" s="57"/>
      <c r="F302" s="57"/>
      <c r="G302" s="57"/>
      <c r="H302" s="7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</row>
    <row r="303" spans="1:27" ht="16">
      <c r="A303" s="57"/>
      <c r="B303" s="57"/>
      <c r="C303" s="57"/>
      <c r="D303" s="57"/>
      <c r="E303" s="57"/>
      <c r="F303" s="57"/>
      <c r="G303" s="57"/>
      <c r="H303" s="7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</row>
    <row r="304" spans="1:27" ht="16">
      <c r="A304" s="57"/>
      <c r="B304" s="57"/>
      <c r="C304" s="57"/>
      <c r="D304" s="57"/>
      <c r="E304" s="57"/>
      <c r="F304" s="57"/>
      <c r="G304" s="57"/>
      <c r="H304" s="7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</row>
    <row r="305" spans="1:27" ht="16">
      <c r="A305" s="57"/>
      <c r="B305" s="57"/>
      <c r="C305" s="57"/>
      <c r="D305" s="57"/>
      <c r="E305" s="57"/>
      <c r="F305" s="57"/>
      <c r="G305" s="57"/>
      <c r="H305" s="7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</row>
    <row r="306" spans="1:27" ht="16">
      <c r="A306" s="57"/>
      <c r="B306" s="57"/>
      <c r="C306" s="57"/>
      <c r="D306" s="57"/>
      <c r="E306" s="57"/>
      <c r="F306" s="57"/>
      <c r="G306" s="57"/>
      <c r="H306" s="7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</row>
    <row r="307" spans="1:27" ht="16">
      <c r="A307" s="57"/>
      <c r="B307" s="57"/>
      <c r="C307" s="57"/>
      <c r="D307" s="57"/>
      <c r="E307" s="57"/>
      <c r="F307" s="57"/>
      <c r="G307" s="57"/>
      <c r="H307" s="7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</row>
    <row r="308" spans="1:27" ht="16">
      <c r="A308" s="57"/>
      <c r="B308" s="57"/>
      <c r="C308" s="57"/>
      <c r="D308" s="57"/>
      <c r="E308" s="57"/>
      <c r="F308" s="57"/>
      <c r="G308" s="57"/>
      <c r="H308" s="7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</row>
    <row r="309" spans="1:27" ht="16">
      <c r="A309" s="57"/>
      <c r="B309" s="57"/>
      <c r="C309" s="57"/>
      <c r="D309" s="57"/>
      <c r="E309" s="57"/>
      <c r="F309" s="57"/>
      <c r="G309" s="57"/>
      <c r="H309" s="7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</row>
    <row r="310" spans="1:27" ht="16">
      <c r="A310" s="57"/>
      <c r="B310" s="57"/>
      <c r="C310" s="57"/>
      <c r="D310" s="57"/>
      <c r="E310" s="57"/>
      <c r="F310" s="57"/>
      <c r="G310" s="57"/>
      <c r="H310" s="7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</row>
    <row r="311" spans="1:27" ht="16">
      <c r="A311" s="57"/>
      <c r="B311" s="57"/>
      <c r="C311" s="57"/>
      <c r="D311" s="57"/>
      <c r="E311" s="57"/>
      <c r="F311" s="57"/>
      <c r="G311" s="57"/>
      <c r="H311" s="7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</row>
    <row r="312" spans="1:27" ht="16">
      <c r="A312" s="57"/>
      <c r="B312" s="57"/>
      <c r="C312" s="57"/>
      <c r="D312" s="57"/>
      <c r="E312" s="57"/>
      <c r="F312" s="57"/>
      <c r="G312" s="57"/>
      <c r="H312" s="7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</row>
    <row r="313" spans="1:27" ht="16">
      <c r="A313" s="57"/>
      <c r="B313" s="57"/>
      <c r="C313" s="57"/>
      <c r="D313" s="57"/>
      <c r="E313" s="57"/>
      <c r="F313" s="57"/>
      <c r="G313" s="57"/>
      <c r="H313" s="7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</row>
    <row r="314" spans="1:27" ht="16">
      <c r="A314" s="57"/>
      <c r="B314" s="57"/>
      <c r="C314" s="57"/>
      <c r="D314" s="57"/>
      <c r="E314" s="57"/>
      <c r="F314" s="57"/>
      <c r="G314" s="57"/>
      <c r="H314" s="7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</row>
    <row r="315" spans="1:27" ht="16">
      <c r="A315" s="57"/>
      <c r="B315" s="57"/>
      <c r="C315" s="57"/>
      <c r="D315" s="57"/>
      <c r="E315" s="57"/>
      <c r="F315" s="57"/>
      <c r="G315" s="57"/>
      <c r="H315" s="7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</row>
    <row r="316" spans="1:27" ht="16">
      <c r="A316" s="57"/>
      <c r="B316" s="57"/>
      <c r="C316" s="57"/>
      <c r="D316" s="57"/>
      <c r="E316" s="57"/>
      <c r="F316" s="57"/>
      <c r="G316" s="57"/>
      <c r="H316" s="7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</row>
    <row r="317" spans="1:27" ht="16">
      <c r="A317" s="57"/>
      <c r="B317" s="57"/>
      <c r="C317" s="57"/>
      <c r="D317" s="57"/>
      <c r="E317" s="57"/>
      <c r="F317" s="57"/>
      <c r="G317" s="57"/>
      <c r="H317" s="7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</row>
    <row r="318" spans="1:27" ht="16">
      <c r="A318" s="57"/>
      <c r="B318" s="57"/>
      <c r="C318" s="57"/>
      <c r="D318" s="57"/>
      <c r="E318" s="57"/>
      <c r="F318" s="57"/>
      <c r="G318" s="57"/>
      <c r="H318" s="7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</row>
    <row r="319" spans="1:27" ht="16">
      <c r="A319" s="57"/>
      <c r="B319" s="57"/>
      <c r="C319" s="57"/>
      <c r="D319" s="57"/>
      <c r="E319" s="57"/>
      <c r="F319" s="57"/>
      <c r="G319" s="57"/>
      <c r="H319" s="7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</row>
    <row r="320" spans="1:27" ht="16">
      <c r="A320" s="57"/>
      <c r="B320" s="57"/>
      <c r="C320" s="57"/>
      <c r="D320" s="57"/>
      <c r="E320" s="57"/>
      <c r="F320" s="57"/>
      <c r="G320" s="57"/>
      <c r="H320" s="7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</row>
    <row r="321" spans="1:27" ht="16">
      <c r="A321" s="57"/>
      <c r="B321" s="57"/>
      <c r="C321" s="57"/>
      <c r="D321" s="57"/>
      <c r="E321" s="57"/>
      <c r="F321" s="57"/>
      <c r="G321" s="57"/>
      <c r="H321" s="7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</row>
    <row r="322" spans="1:27" ht="16">
      <c r="A322" s="57"/>
      <c r="B322" s="57"/>
      <c r="C322" s="57"/>
      <c r="D322" s="57"/>
      <c r="E322" s="57"/>
      <c r="F322" s="57"/>
      <c r="G322" s="57"/>
      <c r="H322" s="7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</row>
    <row r="323" spans="1:27" ht="16">
      <c r="A323" s="57"/>
      <c r="B323" s="57"/>
      <c r="C323" s="57"/>
      <c r="D323" s="57"/>
      <c r="E323" s="57"/>
      <c r="F323" s="57"/>
      <c r="G323" s="57"/>
      <c r="H323" s="7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</row>
    <row r="324" spans="1:27" ht="16">
      <c r="A324" s="57"/>
      <c r="B324" s="57"/>
      <c r="C324" s="57"/>
      <c r="D324" s="57"/>
      <c r="E324" s="57"/>
      <c r="F324" s="57"/>
      <c r="G324" s="57"/>
      <c r="H324" s="7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</row>
    <row r="325" spans="1:27" ht="16">
      <c r="A325" s="57"/>
      <c r="B325" s="57"/>
      <c r="C325" s="57"/>
      <c r="D325" s="57"/>
      <c r="E325" s="57"/>
      <c r="F325" s="57"/>
      <c r="G325" s="57"/>
      <c r="H325" s="7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</row>
    <row r="326" spans="1:27" ht="16">
      <c r="A326" s="57"/>
      <c r="B326" s="57"/>
      <c r="C326" s="57"/>
      <c r="D326" s="57"/>
      <c r="E326" s="57"/>
      <c r="F326" s="57"/>
      <c r="G326" s="57"/>
      <c r="H326" s="7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</row>
    <row r="327" spans="1:27" ht="16">
      <c r="A327" s="57"/>
      <c r="B327" s="57"/>
      <c r="C327" s="57"/>
      <c r="D327" s="57"/>
      <c r="E327" s="57"/>
      <c r="F327" s="57"/>
      <c r="G327" s="57"/>
      <c r="H327" s="7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</row>
    <row r="328" spans="1:27" ht="16">
      <c r="A328" s="57"/>
      <c r="B328" s="57"/>
      <c r="C328" s="57"/>
      <c r="D328" s="57"/>
      <c r="E328" s="57"/>
      <c r="F328" s="57"/>
      <c r="G328" s="57"/>
      <c r="H328" s="7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7"/>
    </row>
    <row r="329" spans="1:27" ht="16">
      <c r="A329" s="57"/>
      <c r="B329" s="57"/>
      <c r="C329" s="57"/>
      <c r="D329" s="57"/>
      <c r="E329" s="57"/>
      <c r="F329" s="57"/>
      <c r="G329" s="57"/>
      <c r="H329" s="7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</row>
    <row r="330" spans="1:27" ht="16">
      <c r="A330" s="57"/>
      <c r="B330" s="57"/>
      <c r="C330" s="57"/>
      <c r="D330" s="57"/>
      <c r="E330" s="57"/>
      <c r="F330" s="57"/>
      <c r="G330" s="57"/>
      <c r="H330" s="7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</row>
    <row r="331" spans="1:27" ht="16">
      <c r="A331" s="57"/>
      <c r="B331" s="57"/>
      <c r="C331" s="57"/>
      <c r="D331" s="57"/>
      <c r="E331" s="57"/>
      <c r="F331" s="57"/>
      <c r="G331" s="57"/>
      <c r="H331" s="7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</row>
    <row r="332" spans="1:27" ht="16">
      <c r="A332" s="57"/>
      <c r="B332" s="57"/>
      <c r="C332" s="57"/>
      <c r="D332" s="57"/>
      <c r="E332" s="57"/>
      <c r="F332" s="57"/>
      <c r="G332" s="57"/>
      <c r="H332" s="7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</row>
    <row r="333" spans="1:27" ht="16">
      <c r="A333" s="57"/>
      <c r="B333" s="57"/>
      <c r="C333" s="57"/>
      <c r="D333" s="57"/>
      <c r="E333" s="57"/>
      <c r="F333" s="57"/>
      <c r="G333" s="57"/>
      <c r="H333" s="7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</row>
    <row r="334" spans="1:27" ht="16">
      <c r="A334" s="57"/>
      <c r="B334" s="57"/>
      <c r="C334" s="57"/>
      <c r="D334" s="57"/>
      <c r="E334" s="57"/>
      <c r="F334" s="57"/>
      <c r="G334" s="57"/>
      <c r="H334" s="7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</row>
    <row r="335" spans="1:27" ht="16">
      <c r="A335" s="57"/>
      <c r="B335" s="57"/>
      <c r="C335" s="57"/>
      <c r="D335" s="57"/>
      <c r="E335" s="57"/>
      <c r="F335" s="57"/>
      <c r="G335" s="57"/>
      <c r="H335" s="7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</row>
    <row r="336" spans="1:27" ht="16">
      <c r="A336" s="57"/>
      <c r="B336" s="57"/>
      <c r="C336" s="57"/>
      <c r="D336" s="57"/>
      <c r="E336" s="57"/>
      <c r="F336" s="57"/>
      <c r="G336" s="57"/>
      <c r="H336" s="7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</row>
    <row r="337" spans="1:27" ht="16">
      <c r="A337" s="57"/>
      <c r="B337" s="57"/>
      <c r="C337" s="57"/>
      <c r="D337" s="57"/>
      <c r="E337" s="57"/>
      <c r="F337" s="57"/>
      <c r="G337" s="57"/>
      <c r="H337" s="7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</row>
    <row r="338" spans="1:27" ht="16">
      <c r="A338" s="57"/>
      <c r="B338" s="57"/>
      <c r="C338" s="57"/>
      <c r="D338" s="57"/>
      <c r="E338" s="57"/>
      <c r="F338" s="57"/>
      <c r="G338" s="57"/>
      <c r="H338" s="7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7"/>
    </row>
    <row r="339" spans="1:27" ht="16">
      <c r="A339" s="57"/>
      <c r="B339" s="57"/>
      <c r="C339" s="57"/>
      <c r="D339" s="57"/>
      <c r="E339" s="57"/>
      <c r="F339" s="57"/>
      <c r="G339" s="57"/>
      <c r="H339" s="7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7"/>
    </row>
    <row r="340" spans="1:27" ht="16">
      <c r="A340" s="57"/>
      <c r="B340" s="57"/>
      <c r="C340" s="57"/>
      <c r="D340" s="57"/>
      <c r="E340" s="57"/>
      <c r="F340" s="57"/>
      <c r="G340" s="57"/>
      <c r="H340" s="7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</row>
    <row r="341" spans="1:27" ht="16">
      <c r="A341" s="57"/>
      <c r="B341" s="57"/>
      <c r="C341" s="57"/>
      <c r="D341" s="57"/>
      <c r="E341" s="57"/>
      <c r="F341" s="57"/>
      <c r="G341" s="57"/>
      <c r="H341" s="7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7"/>
    </row>
    <row r="342" spans="1:27" ht="16">
      <c r="A342" s="57"/>
      <c r="B342" s="57"/>
      <c r="C342" s="57"/>
      <c r="D342" s="57"/>
      <c r="E342" s="57"/>
      <c r="F342" s="57"/>
      <c r="G342" s="57"/>
      <c r="H342" s="7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7"/>
    </row>
    <row r="343" spans="1:27" ht="16">
      <c r="A343" s="57"/>
      <c r="B343" s="57"/>
      <c r="C343" s="57"/>
      <c r="D343" s="57"/>
      <c r="E343" s="57"/>
      <c r="F343" s="57"/>
      <c r="G343" s="57"/>
      <c r="H343" s="7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7"/>
    </row>
    <row r="344" spans="1:27" ht="16">
      <c r="A344" s="57"/>
      <c r="B344" s="57"/>
      <c r="C344" s="57"/>
      <c r="D344" s="57"/>
      <c r="E344" s="57"/>
      <c r="F344" s="57"/>
      <c r="G344" s="57"/>
      <c r="H344" s="7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</row>
    <row r="345" spans="1:27" ht="16">
      <c r="A345" s="57"/>
      <c r="B345" s="57"/>
      <c r="C345" s="57"/>
      <c r="D345" s="57"/>
      <c r="E345" s="57"/>
      <c r="F345" s="57"/>
      <c r="G345" s="57"/>
      <c r="H345" s="7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</row>
    <row r="346" spans="1:27" ht="16">
      <c r="A346" s="57"/>
      <c r="B346" s="57"/>
      <c r="C346" s="57"/>
      <c r="D346" s="57"/>
      <c r="E346" s="57"/>
      <c r="F346" s="57"/>
      <c r="G346" s="57"/>
      <c r="H346" s="7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</row>
    <row r="347" spans="1:27" ht="16">
      <c r="A347" s="57"/>
      <c r="B347" s="57"/>
      <c r="C347" s="57"/>
      <c r="D347" s="57"/>
      <c r="E347" s="57"/>
      <c r="F347" s="57"/>
      <c r="G347" s="57"/>
      <c r="H347" s="7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</row>
    <row r="348" spans="1:27" ht="16">
      <c r="A348" s="57"/>
      <c r="B348" s="57"/>
      <c r="C348" s="57"/>
      <c r="D348" s="57"/>
      <c r="E348" s="57"/>
      <c r="F348" s="57"/>
      <c r="G348" s="57"/>
      <c r="H348" s="7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</row>
    <row r="349" spans="1:27" ht="16">
      <c r="A349" s="57"/>
      <c r="B349" s="57"/>
      <c r="C349" s="57"/>
      <c r="D349" s="57"/>
      <c r="E349" s="57"/>
      <c r="F349" s="57"/>
      <c r="G349" s="57"/>
      <c r="H349" s="7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</row>
    <row r="350" spans="1:27" ht="16">
      <c r="A350" s="57"/>
      <c r="B350" s="57"/>
      <c r="C350" s="57"/>
      <c r="D350" s="57"/>
      <c r="E350" s="57"/>
      <c r="F350" s="57"/>
      <c r="G350" s="57"/>
      <c r="H350" s="7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</row>
    <row r="351" spans="1:27" ht="16">
      <c r="A351" s="57"/>
      <c r="B351" s="57"/>
      <c r="C351" s="57"/>
      <c r="D351" s="57"/>
      <c r="E351" s="57"/>
      <c r="F351" s="57"/>
      <c r="G351" s="57"/>
      <c r="H351" s="7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7"/>
    </row>
    <row r="352" spans="1:27" ht="16">
      <c r="A352" s="57"/>
      <c r="B352" s="57"/>
      <c r="C352" s="57"/>
      <c r="D352" s="57"/>
      <c r="E352" s="57"/>
      <c r="F352" s="57"/>
      <c r="G352" s="57"/>
      <c r="H352" s="7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7"/>
    </row>
    <row r="353" spans="1:27" ht="16">
      <c r="A353" s="57"/>
      <c r="B353" s="57"/>
      <c r="C353" s="57"/>
      <c r="D353" s="57"/>
      <c r="E353" s="57"/>
      <c r="F353" s="57"/>
      <c r="G353" s="57"/>
      <c r="H353" s="7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7"/>
    </row>
    <row r="354" spans="1:27" ht="16">
      <c r="A354" s="57"/>
      <c r="B354" s="57"/>
      <c r="C354" s="57"/>
      <c r="D354" s="57"/>
      <c r="E354" s="57"/>
      <c r="F354" s="57"/>
      <c r="G354" s="57"/>
      <c r="H354" s="7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7"/>
    </row>
    <row r="355" spans="1:27" ht="16">
      <c r="A355" s="57"/>
      <c r="B355" s="57"/>
      <c r="C355" s="57"/>
      <c r="D355" s="57"/>
      <c r="E355" s="57"/>
      <c r="F355" s="57"/>
      <c r="G355" s="57"/>
      <c r="H355" s="7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7"/>
    </row>
    <row r="356" spans="1:27" ht="16">
      <c r="A356" s="57"/>
      <c r="B356" s="57"/>
      <c r="C356" s="57"/>
      <c r="D356" s="57"/>
      <c r="E356" s="57"/>
      <c r="F356" s="57"/>
      <c r="G356" s="57"/>
      <c r="H356" s="7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</row>
    <row r="357" spans="1:27" ht="16">
      <c r="A357" s="57"/>
      <c r="B357" s="57"/>
      <c r="C357" s="57"/>
      <c r="D357" s="57"/>
      <c r="E357" s="57"/>
      <c r="F357" s="57"/>
      <c r="G357" s="57"/>
      <c r="H357" s="7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7"/>
    </row>
    <row r="358" spans="1:27" ht="16">
      <c r="A358" s="57"/>
      <c r="B358" s="57"/>
      <c r="C358" s="57"/>
      <c r="D358" s="57"/>
      <c r="E358" s="57"/>
      <c r="F358" s="57"/>
      <c r="G358" s="57"/>
      <c r="H358" s="7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</row>
    <row r="359" spans="1:27" ht="16">
      <c r="A359" s="57"/>
      <c r="B359" s="57"/>
      <c r="C359" s="57"/>
      <c r="D359" s="57"/>
      <c r="E359" s="57"/>
      <c r="F359" s="57"/>
      <c r="G359" s="57"/>
      <c r="H359" s="7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</row>
    <row r="360" spans="1:27" ht="16">
      <c r="A360" s="57"/>
      <c r="B360" s="57"/>
      <c r="C360" s="57"/>
      <c r="D360" s="57"/>
      <c r="E360" s="57"/>
      <c r="F360" s="57"/>
      <c r="G360" s="57"/>
      <c r="H360" s="7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</row>
    <row r="361" spans="1:27" ht="16">
      <c r="A361" s="57"/>
      <c r="B361" s="57"/>
      <c r="C361" s="57"/>
      <c r="D361" s="57"/>
      <c r="E361" s="57"/>
      <c r="F361" s="57"/>
      <c r="G361" s="57"/>
      <c r="H361" s="7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</row>
    <row r="362" spans="1:27" ht="16">
      <c r="A362" s="57"/>
      <c r="B362" s="57"/>
      <c r="C362" s="57"/>
      <c r="D362" s="57"/>
      <c r="E362" s="57"/>
      <c r="F362" s="57"/>
      <c r="G362" s="57"/>
      <c r="H362" s="7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</row>
    <row r="363" spans="1:27" ht="16">
      <c r="A363" s="57"/>
      <c r="B363" s="57"/>
      <c r="C363" s="57"/>
      <c r="D363" s="57"/>
      <c r="E363" s="57"/>
      <c r="F363" s="57"/>
      <c r="G363" s="57"/>
      <c r="H363" s="7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7"/>
    </row>
    <row r="364" spans="1:27" ht="16">
      <c r="A364" s="57"/>
      <c r="B364" s="57"/>
      <c r="C364" s="57"/>
      <c r="D364" s="57"/>
      <c r="E364" s="57"/>
      <c r="F364" s="57"/>
      <c r="G364" s="57"/>
      <c r="H364" s="7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7"/>
    </row>
    <row r="365" spans="1:27" ht="16">
      <c r="A365" s="57"/>
      <c r="B365" s="57"/>
      <c r="C365" s="57"/>
      <c r="D365" s="57"/>
      <c r="E365" s="57"/>
      <c r="F365" s="57"/>
      <c r="G365" s="57"/>
      <c r="H365" s="7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7"/>
    </row>
    <row r="366" spans="1:27" ht="16">
      <c r="A366" s="57"/>
      <c r="B366" s="57"/>
      <c r="C366" s="57"/>
      <c r="D366" s="57"/>
      <c r="E366" s="57"/>
      <c r="F366" s="57"/>
      <c r="G366" s="57"/>
      <c r="H366" s="7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7"/>
    </row>
    <row r="367" spans="1:27" ht="16">
      <c r="A367" s="57"/>
      <c r="B367" s="57"/>
      <c r="C367" s="57"/>
      <c r="D367" s="57"/>
      <c r="E367" s="57"/>
      <c r="F367" s="57"/>
      <c r="G367" s="57"/>
      <c r="H367" s="7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7"/>
    </row>
    <row r="368" spans="1:27" ht="16">
      <c r="A368" s="57"/>
      <c r="B368" s="57"/>
      <c r="C368" s="57"/>
      <c r="D368" s="57"/>
      <c r="E368" s="57"/>
      <c r="F368" s="57"/>
      <c r="G368" s="57"/>
      <c r="H368" s="7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7"/>
    </row>
    <row r="369" spans="1:27" ht="16">
      <c r="A369" s="57"/>
      <c r="B369" s="57"/>
      <c r="C369" s="57"/>
      <c r="D369" s="57"/>
      <c r="E369" s="57"/>
      <c r="F369" s="57"/>
      <c r="G369" s="57"/>
      <c r="H369" s="7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7"/>
    </row>
    <row r="370" spans="1:27" ht="16">
      <c r="A370" s="57"/>
      <c r="B370" s="57"/>
      <c r="C370" s="57"/>
      <c r="D370" s="57"/>
      <c r="E370" s="57"/>
      <c r="F370" s="57"/>
      <c r="G370" s="57"/>
      <c r="H370" s="7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7"/>
    </row>
    <row r="371" spans="1:27" ht="16">
      <c r="A371" s="57"/>
      <c r="B371" s="57"/>
      <c r="C371" s="57"/>
      <c r="D371" s="57"/>
      <c r="E371" s="57"/>
      <c r="F371" s="57"/>
      <c r="G371" s="57"/>
      <c r="H371" s="7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7"/>
    </row>
    <row r="372" spans="1:27" ht="16">
      <c r="A372" s="57"/>
      <c r="B372" s="57"/>
      <c r="C372" s="57"/>
      <c r="D372" s="57"/>
      <c r="E372" s="57"/>
      <c r="F372" s="57"/>
      <c r="G372" s="57"/>
      <c r="H372" s="7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7"/>
    </row>
    <row r="373" spans="1:27" ht="16">
      <c r="A373" s="57"/>
      <c r="B373" s="57"/>
      <c r="C373" s="57"/>
      <c r="D373" s="57"/>
      <c r="E373" s="57"/>
      <c r="F373" s="57"/>
      <c r="G373" s="57"/>
      <c r="H373" s="7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7"/>
    </row>
    <row r="374" spans="1:27" ht="16">
      <c r="A374" s="57"/>
      <c r="B374" s="57"/>
      <c r="C374" s="57"/>
      <c r="D374" s="57"/>
      <c r="E374" s="57"/>
      <c r="F374" s="57"/>
      <c r="G374" s="57"/>
      <c r="H374" s="7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7"/>
    </row>
    <row r="375" spans="1:27" ht="16">
      <c r="A375" s="57"/>
      <c r="B375" s="57"/>
      <c r="C375" s="57"/>
      <c r="D375" s="57"/>
      <c r="E375" s="57"/>
      <c r="F375" s="57"/>
      <c r="G375" s="57"/>
      <c r="H375" s="7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7"/>
    </row>
    <row r="376" spans="1:27" ht="16">
      <c r="A376" s="57"/>
      <c r="B376" s="57"/>
      <c r="C376" s="57"/>
      <c r="D376" s="57"/>
      <c r="E376" s="57"/>
      <c r="F376" s="57"/>
      <c r="G376" s="57"/>
      <c r="H376" s="7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7"/>
    </row>
    <row r="377" spans="1:27" ht="16">
      <c r="A377" s="57"/>
      <c r="B377" s="57"/>
      <c r="C377" s="57"/>
      <c r="D377" s="57"/>
      <c r="E377" s="57"/>
      <c r="F377" s="57"/>
      <c r="G377" s="57"/>
      <c r="H377" s="7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7"/>
    </row>
    <row r="378" spans="1:27" ht="16">
      <c r="A378" s="57"/>
      <c r="B378" s="57"/>
      <c r="C378" s="57"/>
      <c r="D378" s="57"/>
      <c r="E378" s="57"/>
      <c r="F378" s="57"/>
      <c r="G378" s="57"/>
      <c r="H378" s="7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7"/>
    </row>
    <row r="379" spans="1:27" ht="16">
      <c r="A379" s="57"/>
      <c r="B379" s="57"/>
      <c r="C379" s="57"/>
      <c r="D379" s="57"/>
      <c r="E379" s="57"/>
      <c r="F379" s="57"/>
      <c r="G379" s="57"/>
      <c r="H379" s="7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7"/>
    </row>
    <row r="380" spans="1:27" ht="16">
      <c r="A380" s="57"/>
      <c r="B380" s="57"/>
      <c r="C380" s="57"/>
      <c r="D380" s="57"/>
      <c r="E380" s="57"/>
      <c r="F380" s="57"/>
      <c r="G380" s="57"/>
      <c r="H380" s="7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7"/>
    </row>
    <row r="381" spans="1:27" ht="16">
      <c r="A381" s="57"/>
      <c r="B381" s="57"/>
      <c r="C381" s="57"/>
      <c r="D381" s="57"/>
      <c r="E381" s="57"/>
      <c r="F381" s="57"/>
      <c r="G381" s="57"/>
      <c r="H381" s="7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7"/>
    </row>
    <row r="382" spans="1:27" ht="16">
      <c r="A382" s="57"/>
      <c r="B382" s="57"/>
      <c r="C382" s="57"/>
      <c r="D382" s="57"/>
      <c r="E382" s="57"/>
      <c r="F382" s="57"/>
      <c r="G382" s="57"/>
      <c r="H382" s="7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7"/>
    </row>
    <row r="383" spans="1:27" ht="16">
      <c r="A383" s="57"/>
      <c r="B383" s="57"/>
      <c r="C383" s="57"/>
      <c r="D383" s="57"/>
      <c r="E383" s="57"/>
      <c r="F383" s="57"/>
      <c r="G383" s="57"/>
      <c r="H383" s="7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7"/>
    </row>
    <row r="384" spans="1:27" ht="16">
      <c r="A384" s="57"/>
      <c r="B384" s="57"/>
      <c r="C384" s="57"/>
      <c r="D384" s="57"/>
      <c r="E384" s="57"/>
      <c r="F384" s="57"/>
      <c r="G384" s="57"/>
      <c r="H384" s="7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7"/>
    </row>
    <row r="385" spans="1:27" ht="16">
      <c r="A385" s="57"/>
      <c r="B385" s="57"/>
      <c r="C385" s="57"/>
      <c r="D385" s="57"/>
      <c r="E385" s="57"/>
      <c r="F385" s="57"/>
      <c r="G385" s="57"/>
      <c r="H385" s="7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7"/>
    </row>
    <row r="386" spans="1:27" ht="16">
      <c r="A386" s="57"/>
      <c r="B386" s="57"/>
      <c r="C386" s="57"/>
      <c r="D386" s="57"/>
      <c r="E386" s="57"/>
      <c r="F386" s="57"/>
      <c r="G386" s="57"/>
      <c r="H386" s="7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7"/>
    </row>
    <row r="387" spans="1:27" ht="16">
      <c r="A387" s="57"/>
      <c r="B387" s="57"/>
      <c r="C387" s="57"/>
      <c r="D387" s="57"/>
      <c r="E387" s="57"/>
      <c r="F387" s="57"/>
      <c r="G387" s="57"/>
      <c r="H387" s="7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7"/>
    </row>
    <row r="388" spans="1:27" ht="16">
      <c r="A388" s="57"/>
      <c r="B388" s="57"/>
      <c r="C388" s="57"/>
      <c r="D388" s="57"/>
      <c r="E388" s="57"/>
      <c r="F388" s="57"/>
      <c r="G388" s="57"/>
      <c r="H388" s="7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7"/>
    </row>
    <row r="389" spans="1:27" ht="16">
      <c r="A389" s="57"/>
      <c r="B389" s="57"/>
      <c r="C389" s="57"/>
      <c r="D389" s="57"/>
      <c r="E389" s="57"/>
      <c r="F389" s="57"/>
      <c r="G389" s="57"/>
      <c r="H389" s="7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7"/>
    </row>
    <row r="390" spans="1:27" ht="16">
      <c r="A390" s="57"/>
      <c r="B390" s="57"/>
      <c r="C390" s="57"/>
      <c r="D390" s="57"/>
      <c r="E390" s="57"/>
      <c r="F390" s="57"/>
      <c r="G390" s="57"/>
      <c r="H390" s="7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7"/>
    </row>
    <row r="391" spans="1:27" ht="16">
      <c r="A391" s="57"/>
      <c r="B391" s="57"/>
      <c r="C391" s="57"/>
      <c r="D391" s="57"/>
      <c r="E391" s="57"/>
      <c r="F391" s="57"/>
      <c r="G391" s="57"/>
      <c r="H391" s="7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7"/>
    </row>
    <row r="392" spans="1:27" ht="16">
      <c r="A392" s="57"/>
      <c r="B392" s="57"/>
      <c r="C392" s="57"/>
      <c r="D392" s="57"/>
      <c r="E392" s="57"/>
      <c r="F392" s="57"/>
      <c r="G392" s="57"/>
      <c r="H392" s="7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7"/>
    </row>
    <row r="393" spans="1:27" ht="16">
      <c r="A393" s="57"/>
      <c r="B393" s="57"/>
      <c r="C393" s="57"/>
      <c r="D393" s="57"/>
      <c r="E393" s="57"/>
      <c r="F393" s="57"/>
      <c r="G393" s="57"/>
      <c r="H393" s="7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7"/>
    </row>
    <row r="394" spans="1:27" ht="16">
      <c r="A394" s="57"/>
      <c r="B394" s="57"/>
      <c r="C394" s="57"/>
      <c r="D394" s="57"/>
      <c r="E394" s="57"/>
      <c r="F394" s="57"/>
      <c r="G394" s="57"/>
      <c r="H394" s="7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7"/>
    </row>
    <row r="395" spans="1:27" ht="16">
      <c r="A395" s="57"/>
      <c r="B395" s="57"/>
      <c r="C395" s="57"/>
      <c r="D395" s="57"/>
      <c r="E395" s="57"/>
      <c r="F395" s="57"/>
      <c r="G395" s="57"/>
      <c r="H395" s="7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7"/>
    </row>
    <row r="396" spans="1:27" ht="16">
      <c r="A396" s="57"/>
      <c r="B396" s="57"/>
      <c r="C396" s="57"/>
      <c r="D396" s="57"/>
      <c r="E396" s="57"/>
      <c r="F396" s="57"/>
      <c r="G396" s="57"/>
      <c r="H396" s="7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7"/>
    </row>
    <row r="397" spans="1:27" ht="16">
      <c r="A397" s="57"/>
      <c r="B397" s="57"/>
      <c r="C397" s="57"/>
      <c r="D397" s="57"/>
      <c r="E397" s="57"/>
      <c r="F397" s="57"/>
      <c r="G397" s="57"/>
      <c r="H397" s="7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7"/>
    </row>
    <row r="398" spans="1:27" ht="16">
      <c r="A398" s="57"/>
      <c r="B398" s="57"/>
      <c r="C398" s="57"/>
      <c r="D398" s="57"/>
      <c r="E398" s="57"/>
      <c r="F398" s="57"/>
      <c r="G398" s="57"/>
      <c r="H398" s="7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7"/>
    </row>
    <row r="399" spans="1:27" ht="16">
      <c r="A399" s="57"/>
      <c r="B399" s="57"/>
      <c r="C399" s="57"/>
      <c r="D399" s="57"/>
      <c r="E399" s="57"/>
      <c r="F399" s="57"/>
      <c r="G399" s="57"/>
      <c r="H399" s="7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7"/>
    </row>
    <row r="400" spans="1:27" ht="16">
      <c r="A400" s="57"/>
      <c r="B400" s="57"/>
      <c r="C400" s="57"/>
      <c r="D400" s="57"/>
      <c r="E400" s="57"/>
      <c r="F400" s="57"/>
      <c r="G400" s="57"/>
      <c r="H400" s="7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7"/>
    </row>
    <row r="401" spans="1:27" ht="16">
      <c r="A401" s="57"/>
      <c r="B401" s="57"/>
      <c r="C401" s="57"/>
      <c r="D401" s="57"/>
      <c r="E401" s="57"/>
      <c r="F401" s="57"/>
      <c r="G401" s="57"/>
      <c r="H401" s="7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7"/>
    </row>
    <row r="402" spans="1:27" ht="16">
      <c r="A402" s="57"/>
      <c r="B402" s="57"/>
      <c r="C402" s="57"/>
      <c r="D402" s="57"/>
      <c r="E402" s="57"/>
      <c r="F402" s="57"/>
      <c r="G402" s="57"/>
      <c r="H402" s="7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7"/>
    </row>
    <row r="403" spans="1:27" ht="16">
      <c r="A403" s="57"/>
      <c r="B403" s="57"/>
      <c r="C403" s="57"/>
      <c r="D403" s="57"/>
      <c r="E403" s="57"/>
      <c r="F403" s="57"/>
      <c r="G403" s="57"/>
      <c r="H403" s="7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7"/>
    </row>
    <row r="404" spans="1:27" ht="16">
      <c r="A404" s="57"/>
      <c r="B404" s="57"/>
      <c r="C404" s="57"/>
      <c r="D404" s="57"/>
      <c r="E404" s="57"/>
      <c r="F404" s="57"/>
      <c r="G404" s="57"/>
      <c r="H404" s="7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</row>
    <row r="405" spans="1:27" ht="16">
      <c r="A405" s="57"/>
      <c r="B405" s="57"/>
      <c r="C405" s="57"/>
      <c r="D405" s="57"/>
      <c r="E405" s="57"/>
      <c r="F405" s="57"/>
      <c r="G405" s="57"/>
      <c r="H405" s="7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7"/>
    </row>
    <row r="406" spans="1:27" ht="16">
      <c r="A406" s="57"/>
      <c r="B406" s="57"/>
      <c r="C406" s="57"/>
      <c r="D406" s="57"/>
      <c r="E406" s="57"/>
      <c r="F406" s="57"/>
      <c r="G406" s="57"/>
      <c r="H406" s="7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</row>
    <row r="407" spans="1:27" ht="16">
      <c r="A407" s="57"/>
      <c r="B407" s="57"/>
      <c r="C407" s="57"/>
      <c r="D407" s="57"/>
      <c r="E407" s="57"/>
      <c r="F407" s="57"/>
      <c r="G407" s="57"/>
      <c r="H407" s="7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</row>
    <row r="408" spans="1:27" ht="16">
      <c r="A408" s="57"/>
      <c r="B408" s="57"/>
      <c r="C408" s="57"/>
      <c r="D408" s="57"/>
      <c r="E408" s="57"/>
      <c r="F408" s="57"/>
      <c r="G408" s="57"/>
      <c r="H408" s="7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</row>
    <row r="409" spans="1:27" ht="16">
      <c r="A409" s="57"/>
      <c r="B409" s="57"/>
      <c r="C409" s="57"/>
      <c r="D409" s="57"/>
      <c r="E409" s="57"/>
      <c r="F409" s="57"/>
      <c r="G409" s="57"/>
      <c r="H409" s="7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7"/>
    </row>
    <row r="410" spans="1:27" ht="16">
      <c r="A410" s="57"/>
      <c r="B410" s="57"/>
      <c r="C410" s="57"/>
      <c r="D410" s="57"/>
      <c r="E410" s="57"/>
      <c r="F410" s="57"/>
      <c r="G410" s="57"/>
      <c r="H410" s="7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7"/>
    </row>
    <row r="411" spans="1:27" ht="16">
      <c r="A411" s="57"/>
      <c r="B411" s="57"/>
      <c r="C411" s="57"/>
      <c r="D411" s="57"/>
      <c r="E411" s="57"/>
      <c r="F411" s="57"/>
      <c r="G411" s="57"/>
      <c r="H411" s="7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</row>
    <row r="412" spans="1:27" ht="16">
      <c r="A412" s="57"/>
      <c r="B412" s="57"/>
      <c r="C412" s="57"/>
      <c r="D412" s="57"/>
      <c r="E412" s="57"/>
      <c r="F412" s="57"/>
      <c r="G412" s="57"/>
      <c r="H412" s="7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</row>
    <row r="413" spans="1:27" ht="16">
      <c r="A413" s="57"/>
      <c r="B413" s="57"/>
      <c r="C413" s="57"/>
      <c r="D413" s="57"/>
      <c r="E413" s="57"/>
      <c r="F413" s="57"/>
      <c r="G413" s="57"/>
      <c r="H413" s="7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</row>
    <row r="414" spans="1:27" ht="16">
      <c r="A414" s="57"/>
      <c r="B414" s="57"/>
      <c r="C414" s="57"/>
      <c r="D414" s="57"/>
      <c r="E414" s="57"/>
      <c r="F414" s="57"/>
      <c r="G414" s="57"/>
      <c r="H414" s="7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</row>
    <row r="415" spans="1:27" ht="16">
      <c r="A415" s="57"/>
      <c r="B415" s="57"/>
      <c r="C415" s="57"/>
      <c r="D415" s="57"/>
      <c r="E415" s="57"/>
      <c r="F415" s="57"/>
      <c r="G415" s="57"/>
      <c r="H415" s="7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</row>
    <row r="416" spans="1:27" ht="16">
      <c r="A416" s="57"/>
      <c r="B416" s="57"/>
      <c r="C416" s="57"/>
      <c r="D416" s="57"/>
      <c r="E416" s="57"/>
      <c r="F416" s="57"/>
      <c r="G416" s="57"/>
      <c r="H416" s="7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7"/>
    </row>
    <row r="417" spans="1:27" ht="16">
      <c r="A417" s="57"/>
      <c r="B417" s="57"/>
      <c r="C417" s="57"/>
      <c r="D417" s="57"/>
      <c r="E417" s="57"/>
      <c r="F417" s="57"/>
      <c r="G417" s="57"/>
      <c r="H417" s="7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</row>
    <row r="418" spans="1:27" ht="16">
      <c r="A418" s="57"/>
      <c r="B418" s="57"/>
      <c r="C418" s="57"/>
      <c r="D418" s="57"/>
      <c r="E418" s="57"/>
      <c r="F418" s="57"/>
      <c r="G418" s="57"/>
      <c r="H418" s="7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7"/>
    </row>
    <row r="419" spans="1:27" ht="16">
      <c r="A419" s="57"/>
      <c r="B419" s="57"/>
      <c r="C419" s="57"/>
      <c r="D419" s="57"/>
      <c r="E419" s="57"/>
      <c r="F419" s="57"/>
      <c r="G419" s="57"/>
      <c r="H419" s="7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</row>
    <row r="420" spans="1:27" ht="16">
      <c r="A420" s="57"/>
      <c r="B420" s="57"/>
      <c r="C420" s="57"/>
      <c r="D420" s="57"/>
      <c r="E420" s="57"/>
      <c r="F420" s="57"/>
      <c r="G420" s="57"/>
      <c r="H420" s="7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</row>
    <row r="421" spans="1:27" ht="16">
      <c r="A421" s="57"/>
      <c r="B421" s="57"/>
      <c r="C421" s="57"/>
      <c r="D421" s="57"/>
      <c r="E421" s="57"/>
      <c r="F421" s="57"/>
      <c r="G421" s="57"/>
      <c r="H421" s="7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</row>
    <row r="422" spans="1:27" ht="16">
      <c r="A422" s="57"/>
      <c r="B422" s="57"/>
      <c r="C422" s="57"/>
      <c r="D422" s="57"/>
      <c r="E422" s="57"/>
      <c r="F422" s="57"/>
      <c r="G422" s="57"/>
      <c r="H422" s="7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7"/>
    </row>
    <row r="423" spans="1:27" ht="16">
      <c r="A423" s="57"/>
      <c r="B423" s="57"/>
      <c r="C423" s="57"/>
      <c r="D423" s="57"/>
      <c r="E423" s="57"/>
      <c r="F423" s="57"/>
      <c r="G423" s="57"/>
      <c r="H423" s="7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7"/>
    </row>
    <row r="424" spans="1:27" ht="16">
      <c r="A424" s="57"/>
      <c r="B424" s="57"/>
      <c r="C424" s="57"/>
      <c r="D424" s="57"/>
      <c r="E424" s="57"/>
      <c r="F424" s="57"/>
      <c r="G424" s="57"/>
      <c r="H424" s="7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</row>
    <row r="425" spans="1:27" ht="16">
      <c r="A425" s="57"/>
      <c r="B425" s="57"/>
      <c r="C425" s="57"/>
      <c r="D425" s="57"/>
      <c r="E425" s="57"/>
      <c r="F425" s="57"/>
      <c r="G425" s="57"/>
      <c r="H425" s="7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7"/>
    </row>
    <row r="426" spans="1:27" ht="16">
      <c r="A426" s="57"/>
      <c r="B426" s="57"/>
      <c r="C426" s="57"/>
      <c r="D426" s="57"/>
      <c r="E426" s="57"/>
      <c r="F426" s="57"/>
      <c r="G426" s="57"/>
      <c r="H426" s="7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7"/>
    </row>
    <row r="427" spans="1:27" ht="16">
      <c r="A427" s="57"/>
      <c r="B427" s="57"/>
      <c r="C427" s="57"/>
      <c r="D427" s="57"/>
      <c r="E427" s="57"/>
      <c r="F427" s="57"/>
      <c r="G427" s="57"/>
      <c r="H427" s="7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7"/>
    </row>
    <row r="428" spans="1:27" ht="16">
      <c r="A428" s="57"/>
      <c r="B428" s="57"/>
      <c r="C428" s="57"/>
      <c r="D428" s="57"/>
      <c r="E428" s="57"/>
      <c r="F428" s="57"/>
      <c r="G428" s="57"/>
      <c r="H428" s="7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7"/>
    </row>
    <row r="429" spans="1:27" ht="16">
      <c r="A429" s="57"/>
      <c r="B429" s="57"/>
      <c r="C429" s="57"/>
      <c r="D429" s="57"/>
      <c r="E429" s="57"/>
      <c r="F429" s="57"/>
      <c r="G429" s="57"/>
      <c r="H429" s="7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7"/>
    </row>
    <row r="430" spans="1:27" ht="16">
      <c r="A430" s="57"/>
      <c r="B430" s="57"/>
      <c r="C430" s="57"/>
      <c r="D430" s="57"/>
      <c r="E430" s="57"/>
      <c r="F430" s="57"/>
      <c r="G430" s="57"/>
      <c r="H430" s="7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7"/>
    </row>
    <row r="431" spans="1:27" ht="16">
      <c r="A431" s="57"/>
      <c r="B431" s="57"/>
      <c r="C431" s="57"/>
      <c r="D431" s="57"/>
      <c r="E431" s="57"/>
      <c r="F431" s="57"/>
      <c r="G431" s="57"/>
      <c r="H431" s="7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7"/>
    </row>
    <row r="432" spans="1:27" ht="16">
      <c r="A432" s="57"/>
      <c r="B432" s="57"/>
      <c r="C432" s="57"/>
      <c r="D432" s="57"/>
      <c r="E432" s="57"/>
      <c r="F432" s="57"/>
      <c r="G432" s="57"/>
      <c r="H432" s="7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7"/>
    </row>
    <row r="433" spans="1:27" ht="16">
      <c r="A433" s="57"/>
      <c r="B433" s="57"/>
      <c r="C433" s="57"/>
      <c r="D433" s="57"/>
      <c r="E433" s="57"/>
      <c r="F433" s="57"/>
      <c r="G433" s="57"/>
      <c r="H433" s="7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7"/>
    </row>
    <row r="434" spans="1:27" ht="16">
      <c r="A434" s="57"/>
      <c r="B434" s="57"/>
      <c r="C434" s="57"/>
      <c r="D434" s="57"/>
      <c r="E434" s="57"/>
      <c r="F434" s="57"/>
      <c r="G434" s="57"/>
      <c r="H434" s="7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7"/>
    </row>
    <row r="435" spans="1:27" ht="16">
      <c r="A435" s="57"/>
      <c r="B435" s="57"/>
      <c r="C435" s="57"/>
      <c r="D435" s="57"/>
      <c r="E435" s="57"/>
      <c r="F435" s="57"/>
      <c r="G435" s="57"/>
      <c r="H435" s="7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7"/>
    </row>
    <row r="436" spans="1:27" ht="16">
      <c r="A436" s="57"/>
      <c r="B436" s="57"/>
      <c r="C436" s="57"/>
      <c r="D436" s="57"/>
      <c r="E436" s="57"/>
      <c r="F436" s="57"/>
      <c r="G436" s="57"/>
      <c r="H436" s="7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</row>
    <row r="437" spans="1:27" ht="16">
      <c r="A437" s="57"/>
      <c r="B437" s="57"/>
      <c r="C437" s="57"/>
      <c r="D437" s="57"/>
      <c r="E437" s="57"/>
      <c r="F437" s="57"/>
      <c r="G437" s="57"/>
      <c r="H437" s="7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</row>
    <row r="438" spans="1:27" ht="16">
      <c r="A438" s="57"/>
      <c r="B438" s="57"/>
      <c r="C438" s="57"/>
      <c r="D438" s="57"/>
      <c r="E438" s="57"/>
      <c r="F438" s="57"/>
      <c r="G438" s="57"/>
      <c r="H438" s="7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</row>
    <row r="439" spans="1:27" ht="16">
      <c r="A439" s="57"/>
      <c r="B439" s="57"/>
      <c r="C439" s="57"/>
      <c r="D439" s="57"/>
      <c r="E439" s="57"/>
      <c r="F439" s="57"/>
      <c r="G439" s="57"/>
      <c r="H439" s="7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</row>
    <row r="440" spans="1:27" ht="16">
      <c r="A440" s="57"/>
      <c r="B440" s="57"/>
      <c r="C440" s="57"/>
      <c r="D440" s="57"/>
      <c r="E440" s="57"/>
      <c r="F440" s="57"/>
      <c r="G440" s="57"/>
      <c r="H440" s="7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</row>
    <row r="441" spans="1:27" ht="16">
      <c r="A441" s="57"/>
      <c r="B441" s="57"/>
      <c r="C441" s="57"/>
      <c r="D441" s="57"/>
      <c r="E441" s="57"/>
      <c r="F441" s="57"/>
      <c r="G441" s="57"/>
      <c r="H441" s="7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</row>
    <row r="442" spans="1:27" ht="16">
      <c r="A442" s="57"/>
      <c r="B442" s="57"/>
      <c r="C442" s="57"/>
      <c r="D442" s="57"/>
      <c r="E442" s="57"/>
      <c r="F442" s="57"/>
      <c r="G442" s="57"/>
      <c r="H442" s="7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</row>
    <row r="443" spans="1:27" ht="16">
      <c r="A443" s="57"/>
      <c r="B443" s="57"/>
      <c r="C443" s="57"/>
      <c r="D443" s="57"/>
      <c r="E443" s="57"/>
      <c r="F443" s="57"/>
      <c r="G443" s="57"/>
      <c r="H443" s="7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</row>
    <row r="444" spans="1:27" ht="16">
      <c r="A444" s="57"/>
      <c r="B444" s="57"/>
      <c r="C444" s="57"/>
      <c r="D444" s="57"/>
      <c r="E444" s="57"/>
      <c r="F444" s="57"/>
      <c r="G444" s="57"/>
      <c r="H444" s="7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</row>
    <row r="445" spans="1:27" ht="16">
      <c r="A445" s="57"/>
      <c r="B445" s="57"/>
      <c r="C445" s="57"/>
      <c r="D445" s="57"/>
      <c r="E445" s="57"/>
      <c r="F445" s="57"/>
      <c r="G445" s="57"/>
      <c r="H445" s="7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</row>
    <row r="446" spans="1:27" ht="16">
      <c r="A446" s="57"/>
      <c r="B446" s="57"/>
      <c r="C446" s="57"/>
      <c r="D446" s="57"/>
      <c r="E446" s="57"/>
      <c r="F446" s="57"/>
      <c r="G446" s="57"/>
      <c r="H446" s="7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</row>
    <row r="447" spans="1:27" ht="16">
      <c r="A447" s="57"/>
      <c r="B447" s="57"/>
      <c r="C447" s="57"/>
      <c r="D447" s="57"/>
      <c r="E447" s="57"/>
      <c r="F447" s="57"/>
      <c r="G447" s="57"/>
      <c r="H447" s="7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</row>
    <row r="448" spans="1:27" ht="16">
      <c r="A448" s="57"/>
      <c r="B448" s="57"/>
      <c r="C448" s="57"/>
      <c r="D448" s="57"/>
      <c r="E448" s="57"/>
      <c r="F448" s="57"/>
      <c r="G448" s="57"/>
      <c r="H448" s="7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</row>
    <row r="449" spans="1:27" ht="16">
      <c r="A449" s="57"/>
      <c r="B449" s="57"/>
      <c r="C449" s="57"/>
      <c r="D449" s="57"/>
      <c r="E449" s="57"/>
      <c r="F449" s="57"/>
      <c r="G449" s="57"/>
      <c r="H449" s="7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</row>
    <row r="450" spans="1:27" ht="16">
      <c r="A450" s="57"/>
      <c r="B450" s="57"/>
      <c r="C450" s="57"/>
      <c r="D450" s="57"/>
      <c r="E450" s="57"/>
      <c r="F450" s="57"/>
      <c r="G450" s="57"/>
      <c r="H450" s="7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</row>
    <row r="451" spans="1:27" ht="16">
      <c r="A451" s="57"/>
      <c r="B451" s="57"/>
      <c r="C451" s="57"/>
      <c r="D451" s="57"/>
      <c r="E451" s="57"/>
      <c r="F451" s="57"/>
      <c r="G451" s="57"/>
      <c r="H451" s="7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</row>
    <row r="452" spans="1:27" ht="16">
      <c r="A452" s="57"/>
      <c r="B452" s="57"/>
      <c r="C452" s="57"/>
      <c r="D452" s="57"/>
      <c r="E452" s="57"/>
      <c r="F452" s="57"/>
      <c r="G452" s="57"/>
      <c r="H452" s="7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</row>
    <row r="453" spans="1:27" ht="16">
      <c r="A453" s="57"/>
      <c r="B453" s="57"/>
      <c r="C453" s="57"/>
      <c r="D453" s="57"/>
      <c r="E453" s="57"/>
      <c r="F453" s="57"/>
      <c r="G453" s="57"/>
      <c r="H453" s="7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</row>
    <row r="454" spans="1:27" ht="16">
      <c r="A454" s="57"/>
      <c r="B454" s="57"/>
      <c r="C454" s="57"/>
      <c r="D454" s="57"/>
      <c r="E454" s="57"/>
      <c r="F454" s="57"/>
      <c r="G454" s="57"/>
      <c r="H454" s="7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</row>
    <row r="455" spans="1:27" ht="16">
      <c r="A455" s="57"/>
      <c r="B455" s="57"/>
      <c r="C455" s="57"/>
      <c r="D455" s="57"/>
      <c r="E455" s="57"/>
      <c r="F455" s="57"/>
      <c r="G455" s="57"/>
      <c r="H455" s="7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</row>
    <row r="456" spans="1:27" ht="16">
      <c r="A456" s="57"/>
      <c r="B456" s="57"/>
      <c r="C456" s="57"/>
      <c r="D456" s="57"/>
      <c r="E456" s="57"/>
      <c r="F456" s="57"/>
      <c r="G456" s="57"/>
      <c r="H456" s="7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</row>
    <row r="457" spans="1:27" ht="16">
      <c r="A457" s="57"/>
      <c r="B457" s="57"/>
      <c r="C457" s="57"/>
      <c r="D457" s="57"/>
      <c r="E457" s="57"/>
      <c r="F457" s="57"/>
      <c r="G457" s="57"/>
      <c r="H457" s="7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</row>
    <row r="458" spans="1:27" ht="16">
      <c r="A458" s="57"/>
      <c r="B458" s="57"/>
      <c r="C458" s="57"/>
      <c r="D458" s="57"/>
      <c r="E458" s="57"/>
      <c r="F458" s="57"/>
      <c r="G458" s="57"/>
      <c r="H458" s="7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</row>
    <row r="459" spans="1:27" ht="16">
      <c r="A459" s="57"/>
      <c r="B459" s="57"/>
      <c r="C459" s="57"/>
      <c r="D459" s="57"/>
      <c r="E459" s="57"/>
      <c r="F459" s="57"/>
      <c r="G459" s="57"/>
      <c r="H459" s="7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</row>
    <row r="460" spans="1:27" ht="16">
      <c r="A460" s="57"/>
      <c r="B460" s="57"/>
      <c r="C460" s="57"/>
      <c r="D460" s="57"/>
      <c r="E460" s="57"/>
      <c r="F460" s="57"/>
      <c r="G460" s="57"/>
      <c r="H460" s="7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</row>
    <row r="461" spans="1:27" ht="16">
      <c r="A461" s="57"/>
      <c r="B461" s="57"/>
      <c r="C461" s="57"/>
      <c r="D461" s="57"/>
      <c r="E461" s="57"/>
      <c r="F461" s="57"/>
      <c r="G461" s="57"/>
      <c r="H461" s="7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</row>
    <row r="462" spans="1:27" ht="16">
      <c r="A462" s="57"/>
      <c r="B462" s="57"/>
      <c r="C462" s="57"/>
      <c r="D462" s="57"/>
      <c r="E462" s="57"/>
      <c r="F462" s="57"/>
      <c r="G462" s="57"/>
      <c r="H462" s="7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</row>
    <row r="463" spans="1:27" ht="16">
      <c r="A463" s="57"/>
      <c r="B463" s="57"/>
      <c r="C463" s="57"/>
      <c r="D463" s="57"/>
      <c r="E463" s="57"/>
      <c r="F463" s="57"/>
      <c r="G463" s="57"/>
      <c r="H463" s="7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</row>
    <row r="464" spans="1:27" ht="16">
      <c r="A464" s="57"/>
      <c r="B464" s="57"/>
      <c r="C464" s="57"/>
      <c r="D464" s="57"/>
      <c r="E464" s="57"/>
      <c r="F464" s="57"/>
      <c r="G464" s="57"/>
      <c r="H464" s="7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</row>
    <row r="465" spans="1:27" ht="16">
      <c r="A465" s="57"/>
      <c r="B465" s="57"/>
      <c r="C465" s="57"/>
      <c r="D465" s="57"/>
      <c r="E465" s="57"/>
      <c r="F465" s="57"/>
      <c r="G465" s="57"/>
      <c r="H465" s="7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</row>
    <row r="466" spans="1:27" ht="16">
      <c r="A466" s="57"/>
      <c r="B466" s="57"/>
      <c r="C466" s="57"/>
      <c r="D466" s="57"/>
      <c r="E466" s="57"/>
      <c r="F466" s="57"/>
      <c r="G466" s="57"/>
      <c r="H466" s="7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</row>
    <row r="467" spans="1:27" ht="16">
      <c r="A467" s="57"/>
      <c r="B467" s="57"/>
      <c r="C467" s="57"/>
      <c r="D467" s="57"/>
      <c r="E467" s="57"/>
      <c r="F467" s="57"/>
      <c r="G467" s="57"/>
      <c r="H467" s="7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</row>
    <row r="468" spans="1:27" ht="16">
      <c r="A468" s="57"/>
      <c r="B468" s="57"/>
      <c r="C468" s="57"/>
      <c r="D468" s="57"/>
      <c r="E468" s="57"/>
      <c r="F468" s="57"/>
      <c r="G468" s="57"/>
      <c r="H468" s="7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</row>
    <row r="469" spans="1:27" ht="16">
      <c r="A469" s="57"/>
      <c r="B469" s="57"/>
      <c r="C469" s="57"/>
      <c r="D469" s="57"/>
      <c r="E469" s="57"/>
      <c r="F469" s="57"/>
      <c r="G469" s="57"/>
      <c r="H469" s="7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</row>
    <row r="470" spans="1:27" ht="16">
      <c r="A470" s="57"/>
      <c r="B470" s="57"/>
      <c r="C470" s="57"/>
      <c r="D470" s="57"/>
      <c r="E470" s="57"/>
      <c r="F470" s="57"/>
      <c r="G470" s="57"/>
      <c r="H470" s="7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</row>
    <row r="471" spans="1:27" ht="16">
      <c r="A471" s="57"/>
      <c r="B471" s="57"/>
      <c r="C471" s="57"/>
      <c r="D471" s="57"/>
      <c r="E471" s="57"/>
      <c r="F471" s="57"/>
      <c r="G471" s="57"/>
      <c r="H471" s="7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</row>
    <row r="472" spans="1:27" ht="16">
      <c r="A472" s="57"/>
      <c r="B472" s="57"/>
      <c r="C472" s="57"/>
      <c r="D472" s="57"/>
      <c r="E472" s="57"/>
      <c r="F472" s="57"/>
      <c r="G472" s="57"/>
      <c r="H472" s="7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</row>
    <row r="473" spans="1:27" ht="16">
      <c r="A473" s="57"/>
      <c r="B473" s="57"/>
      <c r="C473" s="57"/>
      <c r="D473" s="57"/>
      <c r="E473" s="57"/>
      <c r="F473" s="57"/>
      <c r="G473" s="57"/>
      <c r="H473" s="7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</row>
    <row r="474" spans="1:27" ht="16">
      <c r="A474" s="57"/>
      <c r="B474" s="57"/>
      <c r="C474" s="57"/>
      <c r="D474" s="57"/>
      <c r="E474" s="57"/>
      <c r="F474" s="57"/>
      <c r="G474" s="57"/>
      <c r="H474" s="7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</row>
    <row r="475" spans="1:27" ht="16">
      <c r="A475" s="57"/>
      <c r="B475" s="57"/>
      <c r="C475" s="57"/>
      <c r="D475" s="57"/>
      <c r="E475" s="57"/>
      <c r="F475" s="57"/>
      <c r="G475" s="57"/>
      <c r="H475" s="7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</row>
    <row r="476" spans="1:27" ht="16">
      <c r="A476" s="57"/>
      <c r="B476" s="57"/>
      <c r="C476" s="57"/>
      <c r="D476" s="57"/>
      <c r="E476" s="57"/>
      <c r="F476" s="57"/>
      <c r="G476" s="57"/>
      <c r="H476" s="7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</row>
    <row r="477" spans="1:27" ht="16">
      <c r="A477" s="57"/>
      <c r="B477" s="57"/>
      <c r="C477" s="57"/>
      <c r="D477" s="57"/>
      <c r="E477" s="57"/>
      <c r="F477" s="57"/>
      <c r="G477" s="57"/>
      <c r="H477" s="7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7"/>
    </row>
    <row r="478" spans="1:27" ht="16">
      <c r="A478" s="57"/>
      <c r="B478" s="57"/>
      <c r="C478" s="57"/>
      <c r="D478" s="57"/>
      <c r="E478" s="57"/>
      <c r="F478" s="57"/>
      <c r="G478" s="57"/>
      <c r="H478" s="7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</row>
    <row r="479" spans="1:27" ht="16">
      <c r="A479" s="57"/>
      <c r="B479" s="57"/>
      <c r="C479" s="57"/>
      <c r="D479" s="57"/>
      <c r="E479" s="57"/>
      <c r="F479" s="57"/>
      <c r="G479" s="57"/>
      <c r="H479" s="7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</row>
    <row r="480" spans="1:27" ht="16">
      <c r="A480" s="57"/>
      <c r="B480" s="57"/>
      <c r="C480" s="57"/>
      <c r="D480" s="57"/>
      <c r="E480" s="57"/>
      <c r="F480" s="57"/>
      <c r="G480" s="57"/>
      <c r="H480" s="7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</row>
    <row r="481" spans="1:27" ht="16">
      <c r="A481" s="57"/>
      <c r="B481" s="57"/>
      <c r="C481" s="57"/>
      <c r="D481" s="57"/>
      <c r="E481" s="57"/>
      <c r="F481" s="57"/>
      <c r="G481" s="57"/>
      <c r="H481" s="7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</row>
    <row r="482" spans="1:27" ht="16">
      <c r="A482" s="57"/>
      <c r="B482" s="57"/>
      <c r="C482" s="57"/>
      <c r="D482" s="57"/>
      <c r="E482" s="57"/>
      <c r="F482" s="57"/>
      <c r="G482" s="57"/>
      <c r="H482" s="7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</row>
    <row r="483" spans="1:27" ht="16">
      <c r="A483" s="57"/>
      <c r="B483" s="57"/>
      <c r="C483" s="57"/>
      <c r="D483" s="57"/>
      <c r="E483" s="57"/>
      <c r="F483" s="57"/>
      <c r="G483" s="57"/>
      <c r="H483" s="7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</row>
    <row r="484" spans="1:27" ht="16">
      <c r="A484" s="57"/>
      <c r="B484" s="57"/>
      <c r="C484" s="57"/>
      <c r="D484" s="57"/>
      <c r="E484" s="57"/>
      <c r="F484" s="57"/>
      <c r="G484" s="57"/>
      <c r="H484" s="7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7"/>
    </row>
    <row r="485" spans="1:27" ht="16">
      <c r="A485" s="57"/>
      <c r="B485" s="57"/>
      <c r="C485" s="57"/>
      <c r="D485" s="57"/>
      <c r="E485" s="57"/>
      <c r="F485" s="57"/>
      <c r="G485" s="57"/>
      <c r="H485" s="7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</row>
    <row r="486" spans="1:27" ht="16">
      <c r="A486" s="57"/>
      <c r="B486" s="57"/>
      <c r="C486" s="57"/>
      <c r="D486" s="57"/>
      <c r="E486" s="57"/>
      <c r="F486" s="57"/>
      <c r="G486" s="57"/>
      <c r="H486" s="7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7"/>
    </row>
    <row r="487" spans="1:27" ht="16">
      <c r="A487" s="57"/>
      <c r="B487" s="57"/>
      <c r="C487" s="57"/>
      <c r="D487" s="57"/>
      <c r="E487" s="57"/>
      <c r="F487" s="57"/>
      <c r="G487" s="57"/>
      <c r="H487" s="7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7"/>
    </row>
    <row r="488" spans="1:27" ht="16">
      <c r="A488" s="57"/>
      <c r="B488" s="57"/>
      <c r="C488" s="57"/>
      <c r="D488" s="57"/>
      <c r="E488" s="57"/>
      <c r="F488" s="57"/>
      <c r="G488" s="57"/>
      <c r="H488" s="7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</row>
    <row r="489" spans="1:27" ht="16">
      <c r="A489" s="57"/>
      <c r="B489" s="57"/>
      <c r="C489" s="57"/>
      <c r="D489" s="57"/>
      <c r="E489" s="57"/>
      <c r="F489" s="57"/>
      <c r="G489" s="57"/>
      <c r="H489" s="7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7"/>
    </row>
    <row r="490" spans="1:27" ht="16">
      <c r="A490" s="57"/>
      <c r="B490" s="57"/>
      <c r="C490" s="57"/>
      <c r="D490" s="57"/>
      <c r="E490" s="57"/>
      <c r="F490" s="57"/>
      <c r="G490" s="57"/>
      <c r="H490" s="7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7"/>
    </row>
    <row r="491" spans="1:27" ht="16">
      <c r="A491" s="57"/>
      <c r="B491" s="57"/>
      <c r="C491" s="57"/>
      <c r="D491" s="57"/>
      <c r="E491" s="57"/>
      <c r="F491" s="57"/>
      <c r="G491" s="57"/>
      <c r="H491" s="7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7"/>
    </row>
    <row r="492" spans="1:27" ht="16">
      <c r="A492" s="57"/>
      <c r="B492" s="57"/>
      <c r="C492" s="57"/>
      <c r="D492" s="57"/>
      <c r="E492" s="57"/>
      <c r="F492" s="57"/>
      <c r="G492" s="57"/>
      <c r="H492" s="7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</row>
    <row r="493" spans="1:27" ht="16">
      <c r="A493" s="57"/>
      <c r="B493" s="57"/>
      <c r="C493" s="57"/>
      <c r="D493" s="57"/>
      <c r="E493" s="57"/>
      <c r="F493" s="57"/>
      <c r="G493" s="57"/>
      <c r="H493" s="7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</row>
    <row r="494" spans="1:27" ht="16">
      <c r="A494" s="57"/>
      <c r="B494" s="57"/>
      <c r="C494" s="57"/>
      <c r="D494" s="57"/>
      <c r="E494" s="57"/>
      <c r="F494" s="57"/>
      <c r="G494" s="57"/>
      <c r="H494" s="7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</row>
    <row r="495" spans="1:27" ht="16">
      <c r="A495" s="57"/>
      <c r="B495" s="57"/>
      <c r="C495" s="57"/>
      <c r="D495" s="57"/>
      <c r="E495" s="57"/>
      <c r="F495" s="57"/>
      <c r="G495" s="57"/>
      <c r="H495" s="7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7"/>
    </row>
    <row r="496" spans="1:27" ht="16">
      <c r="A496" s="57"/>
      <c r="B496" s="57"/>
      <c r="C496" s="57"/>
      <c r="D496" s="57"/>
      <c r="E496" s="57"/>
      <c r="F496" s="57"/>
      <c r="G496" s="57"/>
      <c r="H496" s="7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</row>
    <row r="497" spans="1:27" ht="16">
      <c r="A497" s="57"/>
      <c r="B497" s="57"/>
      <c r="C497" s="57"/>
      <c r="D497" s="57"/>
      <c r="E497" s="57"/>
      <c r="F497" s="57"/>
      <c r="G497" s="57"/>
      <c r="H497" s="7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</row>
    <row r="498" spans="1:27" ht="16">
      <c r="A498" s="57"/>
      <c r="B498" s="57"/>
      <c r="C498" s="57"/>
      <c r="D498" s="57"/>
      <c r="E498" s="57"/>
      <c r="F498" s="57"/>
      <c r="G498" s="57"/>
      <c r="H498" s="7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7"/>
    </row>
    <row r="499" spans="1:27" ht="16">
      <c r="A499" s="57"/>
      <c r="B499" s="57"/>
      <c r="C499" s="57"/>
      <c r="D499" s="57"/>
      <c r="E499" s="57"/>
      <c r="F499" s="57"/>
      <c r="G499" s="57"/>
      <c r="H499" s="7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7"/>
    </row>
    <row r="500" spans="1:27" ht="16">
      <c r="A500" s="57"/>
      <c r="B500" s="57"/>
      <c r="C500" s="57"/>
      <c r="D500" s="57"/>
      <c r="E500" s="57"/>
      <c r="F500" s="57"/>
      <c r="G500" s="57"/>
      <c r="H500" s="7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7"/>
    </row>
    <row r="501" spans="1:27" ht="16">
      <c r="A501" s="57"/>
      <c r="B501" s="57"/>
      <c r="C501" s="57"/>
      <c r="D501" s="57"/>
      <c r="E501" s="57"/>
      <c r="F501" s="57"/>
      <c r="G501" s="57"/>
      <c r="H501" s="7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7"/>
    </row>
    <row r="502" spans="1:27" ht="16">
      <c r="A502" s="57"/>
      <c r="B502" s="57"/>
      <c r="C502" s="57"/>
      <c r="D502" s="57"/>
      <c r="E502" s="57"/>
      <c r="F502" s="57"/>
      <c r="G502" s="57"/>
      <c r="H502" s="7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7"/>
    </row>
    <row r="503" spans="1:27" ht="16">
      <c r="A503" s="57"/>
      <c r="B503" s="57"/>
      <c r="C503" s="57"/>
      <c r="D503" s="57"/>
      <c r="E503" s="57"/>
      <c r="F503" s="57"/>
      <c r="G503" s="57"/>
      <c r="H503" s="7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7"/>
    </row>
    <row r="504" spans="1:27" ht="16">
      <c r="A504" s="57"/>
      <c r="B504" s="57"/>
      <c r="C504" s="57"/>
      <c r="D504" s="57"/>
      <c r="E504" s="57"/>
      <c r="F504" s="57"/>
      <c r="G504" s="57"/>
      <c r="H504" s="7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7"/>
    </row>
    <row r="505" spans="1:27" ht="16">
      <c r="A505" s="57"/>
      <c r="B505" s="57"/>
      <c r="C505" s="57"/>
      <c r="D505" s="57"/>
      <c r="E505" s="57"/>
      <c r="F505" s="57"/>
      <c r="G505" s="57"/>
      <c r="H505" s="7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7"/>
    </row>
    <row r="506" spans="1:27" ht="16">
      <c r="A506" s="57"/>
      <c r="B506" s="57"/>
      <c r="C506" s="57"/>
      <c r="D506" s="57"/>
      <c r="E506" s="57"/>
      <c r="F506" s="57"/>
      <c r="G506" s="57"/>
      <c r="H506" s="7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7"/>
    </row>
    <row r="507" spans="1:27" ht="16">
      <c r="A507" s="57"/>
      <c r="B507" s="57"/>
      <c r="C507" s="57"/>
      <c r="D507" s="57"/>
      <c r="E507" s="57"/>
      <c r="F507" s="57"/>
      <c r="G507" s="57"/>
      <c r="H507" s="7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7"/>
    </row>
    <row r="508" spans="1:27" ht="16">
      <c r="A508" s="57"/>
      <c r="B508" s="57"/>
      <c r="C508" s="57"/>
      <c r="D508" s="57"/>
      <c r="E508" s="57"/>
      <c r="F508" s="57"/>
      <c r="G508" s="57"/>
      <c r="H508" s="7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7"/>
    </row>
    <row r="509" spans="1:27" ht="16">
      <c r="A509" s="57"/>
      <c r="B509" s="57"/>
      <c r="C509" s="57"/>
      <c r="D509" s="57"/>
      <c r="E509" s="57"/>
      <c r="F509" s="57"/>
      <c r="G509" s="57"/>
      <c r="H509" s="7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7"/>
    </row>
    <row r="510" spans="1:27" ht="16">
      <c r="A510" s="57"/>
      <c r="B510" s="57"/>
      <c r="C510" s="57"/>
      <c r="D510" s="57"/>
      <c r="E510" s="57"/>
      <c r="F510" s="57"/>
      <c r="G510" s="57"/>
      <c r="H510" s="7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7"/>
    </row>
    <row r="511" spans="1:27" ht="16">
      <c r="A511" s="57"/>
      <c r="B511" s="57"/>
      <c r="C511" s="57"/>
      <c r="D511" s="57"/>
      <c r="E511" s="57"/>
      <c r="F511" s="57"/>
      <c r="G511" s="57"/>
      <c r="H511" s="7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7"/>
    </row>
    <row r="512" spans="1:27" ht="16">
      <c r="A512" s="57"/>
      <c r="B512" s="57"/>
      <c r="C512" s="57"/>
      <c r="D512" s="57"/>
      <c r="E512" s="57"/>
      <c r="F512" s="57"/>
      <c r="G512" s="57"/>
      <c r="H512" s="7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7"/>
    </row>
    <row r="513" spans="1:27" ht="16">
      <c r="A513" s="57"/>
      <c r="B513" s="57"/>
      <c r="C513" s="57"/>
      <c r="D513" s="57"/>
      <c r="E513" s="57"/>
      <c r="F513" s="57"/>
      <c r="G513" s="57"/>
      <c r="H513" s="7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</row>
    <row r="514" spans="1:27" ht="16">
      <c r="A514" s="57"/>
      <c r="B514" s="57"/>
      <c r="C514" s="57"/>
      <c r="D514" s="57"/>
      <c r="E514" s="57"/>
      <c r="F514" s="57"/>
      <c r="G514" s="57"/>
      <c r="H514" s="7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7"/>
    </row>
    <row r="515" spans="1:27" ht="16">
      <c r="A515" s="57"/>
      <c r="B515" s="57"/>
      <c r="C515" s="57"/>
      <c r="D515" s="57"/>
      <c r="E515" s="57"/>
      <c r="F515" s="57"/>
      <c r="G515" s="57"/>
      <c r="H515" s="7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7"/>
    </row>
    <row r="516" spans="1:27" ht="16">
      <c r="A516" s="57"/>
      <c r="B516" s="57"/>
      <c r="C516" s="57"/>
      <c r="D516" s="57"/>
      <c r="E516" s="57"/>
      <c r="F516" s="57"/>
      <c r="G516" s="57"/>
      <c r="H516" s="7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7"/>
    </row>
    <row r="517" spans="1:27" ht="16">
      <c r="A517" s="57"/>
      <c r="B517" s="57"/>
      <c r="C517" s="57"/>
      <c r="D517" s="57"/>
      <c r="E517" s="57"/>
      <c r="F517" s="57"/>
      <c r="G517" s="57"/>
      <c r="H517" s="7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7"/>
    </row>
    <row r="518" spans="1:27" ht="16">
      <c r="A518" s="57"/>
      <c r="B518" s="57"/>
      <c r="C518" s="57"/>
      <c r="D518" s="57"/>
      <c r="E518" s="57"/>
      <c r="F518" s="57"/>
      <c r="G518" s="57"/>
      <c r="H518" s="7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7"/>
    </row>
    <row r="519" spans="1:27" ht="16">
      <c r="A519" s="57"/>
      <c r="B519" s="57"/>
      <c r="C519" s="57"/>
      <c r="D519" s="57"/>
      <c r="E519" s="57"/>
      <c r="F519" s="57"/>
      <c r="G519" s="57"/>
      <c r="H519" s="7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7"/>
    </row>
    <row r="520" spans="1:27" ht="16">
      <c r="A520" s="57"/>
      <c r="B520" s="57"/>
      <c r="C520" s="57"/>
      <c r="D520" s="57"/>
      <c r="E520" s="57"/>
      <c r="F520" s="57"/>
      <c r="G520" s="57"/>
      <c r="H520" s="7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7"/>
    </row>
    <row r="521" spans="1:27" ht="16">
      <c r="A521" s="57"/>
      <c r="B521" s="57"/>
      <c r="C521" s="57"/>
      <c r="D521" s="57"/>
      <c r="E521" s="57"/>
      <c r="F521" s="57"/>
      <c r="G521" s="57"/>
      <c r="H521" s="7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7"/>
    </row>
    <row r="522" spans="1:27" ht="16">
      <c r="A522" s="57"/>
      <c r="B522" s="57"/>
      <c r="C522" s="57"/>
      <c r="D522" s="57"/>
      <c r="E522" s="57"/>
      <c r="F522" s="57"/>
      <c r="G522" s="57"/>
      <c r="H522" s="7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7"/>
    </row>
    <row r="523" spans="1:27" ht="16">
      <c r="A523" s="57"/>
      <c r="B523" s="57"/>
      <c r="C523" s="57"/>
      <c r="D523" s="57"/>
      <c r="E523" s="57"/>
      <c r="F523" s="57"/>
      <c r="G523" s="57"/>
      <c r="H523" s="7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7"/>
    </row>
    <row r="524" spans="1:27" ht="16">
      <c r="A524" s="57"/>
      <c r="B524" s="57"/>
      <c r="C524" s="57"/>
      <c r="D524" s="57"/>
      <c r="E524" s="57"/>
      <c r="F524" s="57"/>
      <c r="G524" s="57"/>
      <c r="H524" s="7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7"/>
    </row>
    <row r="525" spans="1:27" ht="16">
      <c r="A525" s="57"/>
      <c r="B525" s="57"/>
      <c r="C525" s="57"/>
      <c r="D525" s="57"/>
      <c r="E525" s="57"/>
      <c r="F525" s="57"/>
      <c r="G525" s="57"/>
      <c r="H525" s="7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7"/>
    </row>
    <row r="526" spans="1:27" ht="16">
      <c r="A526" s="57"/>
      <c r="B526" s="57"/>
      <c r="C526" s="57"/>
      <c r="D526" s="57"/>
      <c r="E526" s="57"/>
      <c r="F526" s="57"/>
      <c r="G526" s="57"/>
      <c r="H526" s="7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</row>
    <row r="527" spans="1:27" ht="16">
      <c r="A527" s="57"/>
      <c r="B527" s="57"/>
      <c r="C527" s="57"/>
      <c r="D527" s="57"/>
      <c r="E527" s="57"/>
      <c r="F527" s="57"/>
      <c r="G527" s="57"/>
      <c r="H527" s="7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7"/>
    </row>
    <row r="528" spans="1:27" ht="16">
      <c r="A528" s="57"/>
      <c r="B528" s="57"/>
      <c r="C528" s="57"/>
      <c r="D528" s="57"/>
      <c r="E528" s="57"/>
      <c r="F528" s="57"/>
      <c r="G528" s="57"/>
      <c r="H528" s="7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7"/>
    </row>
    <row r="529" spans="1:27" ht="16">
      <c r="A529" s="57"/>
      <c r="B529" s="57"/>
      <c r="C529" s="57"/>
      <c r="D529" s="57"/>
      <c r="E529" s="57"/>
      <c r="F529" s="57"/>
      <c r="G529" s="57"/>
      <c r="H529" s="7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</row>
    <row r="530" spans="1:27" ht="16">
      <c r="A530" s="57"/>
      <c r="B530" s="57"/>
      <c r="C530" s="57"/>
      <c r="D530" s="57"/>
      <c r="E530" s="57"/>
      <c r="F530" s="57"/>
      <c r="G530" s="57"/>
      <c r="H530" s="7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</row>
    <row r="531" spans="1:27" ht="16">
      <c r="A531" s="57"/>
      <c r="B531" s="57"/>
      <c r="C531" s="57"/>
      <c r="D531" s="57"/>
      <c r="E531" s="57"/>
      <c r="F531" s="57"/>
      <c r="G531" s="57"/>
      <c r="H531" s="7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</row>
    <row r="532" spans="1:27" ht="16">
      <c r="A532" s="57"/>
      <c r="B532" s="57"/>
      <c r="C532" s="57"/>
      <c r="D532" s="57"/>
      <c r="E532" s="57"/>
      <c r="F532" s="57"/>
      <c r="G532" s="57"/>
      <c r="H532" s="7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</row>
    <row r="533" spans="1:27" ht="16">
      <c r="A533" s="57"/>
      <c r="B533" s="57"/>
      <c r="C533" s="57"/>
      <c r="D533" s="57"/>
      <c r="E533" s="57"/>
      <c r="F533" s="57"/>
      <c r="G533" s="57"/>
      <c r="H533" s="7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</row>
    <row r="534" spans="1:27" ht="16">
      <c r="A534" s="57"/>
      <c r="B534" s="57"/>
      <c r="C534" s="57"/>
      <c r="D534" s="57"/>
      <c r="E534" s="57"/>
      <c r="F534" s="57"/>
      <c r="G534" s="57"/>
      <c r="H534" s="7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</row>
    <row r="535" spans="1:27" ht="16">
      <c r="A535" s="57"/>
      <c r="B535" s="57"/>
      <c r="C535" s="57"/>
      <c r="D535" s="57"/>
      <c r="E535" s="57"/>
      <c r="F535" s="57"/>
      <c r="G535" s="57"/>
      <c r="H535" s="7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</row>
    <row r="536" spans="1:27" ht="16">
      <c r="A536" s="57"/>
      <c r="B536" s="57"/>
      <c r="C536" s="57"/>
      <c r="D536" s="57"/>
      <c r="E536" s="57"/>
      <c r="F536" s="57"/>
      <c r="G536" s="57"/>
      <c r="H536" s="7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</row>
    <row r="537" spans="1:27" ht="16">
      <c r="A537" s="57"/>
      <c r="B537" s="57"/>
      <c r="C537" s="57"/>
      <c r="D537" s="57"/>
      <c r="E537" s="57"/>
      <c r="F537" s="57"/>
      <c r="G537" s="57"/>
      <c r="H537" s="7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</row>
    <row r="538" spans="1:27" ht="16">
      <c r="A538" s="57"/>
      <c r="B538" s="57"/>
      <c r="C538" s="57"/>
      <c r="D538" s="57"/>
      <c r="E538" s="57"/>
      <c r="F538" s="57"/>
      <c r="G538" s="57"/>
      <c r="H538" s="7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</row>
    <row r="539" spans="1:27" ht="16">
      <c r="A539" s="57"/>
      <c r="B539" s="57"/>
      <c r="C539" s="57"/>
      <c r="D539" s="57"/>
      <c r="E539" s="57"/>
      <c r="F539" s="57"/>
      <c r="G539" s="57"/>
      <c r="H539" s="7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</row>
    <row r="540" spans="1:27" ht="16">
      <c r="A540" s="57"/>
      <c r="B540" s="57"/>
      <c r="C540" s="57"/>
      <c r="D540" s="57"/>
      <c r="E540" s="57"/>
      <c r="F540" s="57"/>
      <c r="G540" s="57"/>
      <c r="H540" s="7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</row>
    <row r="541" spans="1:27" ht="16">
      <c r="A541" s="57"/>
      <c r="B541" s="57"/>
      <c r="C541" s="57"/>
      <c r="D541" s="57"/>
      <c r="E541" s="57"/>
      <c r="F541" s="57"/>
      <c r="G541" s="57"/>
      <c r="H541" s="7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</row>
    <row r="542" spans="1:27" ht="16">
      <c r="A542" s="57"/>
      <c r="B542" s="57"/>
      <c r="C542" s="57"/>
      <c r="D542" s="57"/>
      <c r="E542" s="57"/>
      <c r="F542" s="57"/>
      <c r="G542" s="57"/>
      <c r="H542" s="7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</row>
    <row r="543" spans="1:27" ht="16">
      <c r="A543" s="57"/>
      <c r="B543" s="57"/>
      <c r="C543" s="57"/>
      <c r="D543" s="57"/>
      <c r="E543" s="57"/>
      <c r="F543" s="57"/>
      <c r="G543" s="57"/>
      <c r="H543" s="7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</row>
    <row r="544" spans="1:27" ht="16">
      <c r="A544" s="57"/>
      <c r="B544" s="57"/>
      <c r="C544" s="57"/>
      <c r="D544" s="57"/>
      <c r="E544" s="57"/>
      <c r="F544" s="57"/>
      <c r="G544" s="57"/>
      <c r="H544" s="7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7"/>
    </row>
    <row r="545" spans="1:27" ht="16">
      <c r="A545" s="57"/>
      <c r="B545" s="57"/>
      <c r="C545" s="57"/>
      <c r="D545" s="57"/>
      <c r="E545" s="57"/>
      <c r="F545" s="57"/>
      <c r="G545" s="57"/>
      <c r="H545" s="7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</row>
    <row r="546" spans="1:27" ht="16">
      <c r="A546" s="57"/>
      <c r="B546" s="57"/>
      <c r="C546" s="57"/>
      <c r="D546" s="57"/>
      <c r="E546" s="57"/>
      <c r="F546" s="57"/>
      <c r="G546" s="57"/>
      <c r="H546" s="7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7"/>
    </row>
    <row r="547" spans="1:27" ht="16">
      <c r="A547" s="57"/>
      <c r="B547" s="57"/>
      <c r="C547" s="57"/>
      <c r="D547" s="57"/>
      <c r="E547" s="57"/>
      <c r="F547" s="57"/>
      <c r="G547" s="57"/>
      <c r="H547" s="7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7"/>
    </row>
    <row r="548" spans="1:27" ht="16">
      <c r="A548" s="57"/>
      <c r="B548" s="57"/>
      <c r="C548" s="57"/>
      <c r="D548" s="57"/>
      <c r="E548" s="57"/>
      <c r="F548" s="57"/>
      <c r="G548" s="57"/>
      <c r="H548" s="7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</row>
    <row r="549" spans="1:27" ht="16">
      <c r="A549" s="57"/>
      <c r="B549" s="57"/>
      <c r="C549" s="57"/>
      <c r="D549" s="57"/>
      <c r="E549" s="57"/>
      <c r="F549" s="57"/>
      <c r="G549" s="57"/>
      <c r="H549" s="7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7"/>
    </row>
    <row r="550" spans="1:27" ht="16">
      <c r="A550" s="57"/>
      <c r="B550" s="57"/>
      <c r="C550" s="57"/>
      <c r="D550" s="57"/>
      <c r="E550" s="57"/>
      <c r="F550" s="57"/>
      <c r="G550" s="57"/>
      <c r="H550" s="7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7"/>
    </row>
    <row r="551" spans="1:27" ht="16">
      <c r="A551" s="57"/>
      <c r="B551" s="57"/>
      <c r="C551" s="57"/>
      <c r="D551" s="57"/>
      <c r="E551" s="57"/>
      <c r="F551" s="57"/>
      <c r="G551" s="57"/>
      <c r="H551" s="7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7"/>
    </row>
    <row r="552" spans="1:27" ht="16">
      <c r="A552" s="57"/>
      <c r="B552" s="57"/>
      <c r="C552" s="57"/>
      <c r="D552" s="57"/>
      <c r="E552" s="57"/>
      <c r="F552" s="57"/>
      <c r="G552" s="57"/>
      <c r="H552" s="7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7"/>
    </row>
    <row r="553" spans="1:27" ht="16">
      <c r="A553" s="57"/>
      <c r="B553" s="57"/>
      <c r="C553" s="57"/>
      <c r="D553" s="57"/>
      <c r="E553" s="57"/>
      <c r="F553" s="57"/>
      <c r="G553" s="57"/>
      <c r="H553" s="7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7"/>
    </row>
    <row r="554" spans="1:27" ht="16">
      <c r="A554" s="57"/>
      <c r="B554" s="57"/>
      <c r="C554" s="57"/>
      <c r="D554" s="57"/>
      <c r="E554" s="57"/>
      <c r="F554" s="57"/>
      <c r="G554" s="57"/>
      <c r="H554" s="7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7"/>
    </row>
    <row r="555" spans="1:27" ht="16">
      <c r="A555" s="57"/>
      <c r="B555" s="57"/>
      <c r="C555" s="57"/>
      <c r="D555" s="57"/>
      <c r="E555" s="57"/>
      <c r="F555" s="57"/>
      <c r="G555" s="57"/>
      <c r="H555" s="7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7"/>
    </row>
    <row r="556" spans="1:27" ht="16">
      <c r="A556" s="57"/>
      <c r="B556" s="57"/>
      <c r="C556" s="57"/>
      <c r="D556" s="57"/>
      <c r="E556" s="57"/>
      <c r="F556" s="57"/>
      <c r="G556" s="57"/>
      <c r="H556" s="7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7"/>
    </row>
    <row r="557" spans="1:27" ht="16">
      <c r="A557" s="57"/>
      <c r="B557" s="57"/>
      <c r="C557" s="57"/>
      <c r="D557" s="57"/>
      <c r="E557" s="57"/>
      <c r="F557" s="57"/>
      <c r="G557" s="57"/>
      <c r="H557" s="7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7"/>
    </row>
    <row r="558" spans="1:27" ht="16">
      <c r="A558" s="57"/>
      <c r="B558" s="57"/>
      <c r="C558" s="57"/>
      <c r="D558" s="57"/>
      <c r="E558" s="57"/>
      <c r="F558" s="57"/>
      <c r="G558" s="57"/>
      <c r="H558" s="7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7"/>
    </row>
    <row r="559" spans="1:27" ht="16">
      <c r="A559" s="57"/>
      <c r="B559" s="57"/>
      <c r="C559" s="57"/>
      <c r="D559" s="57"/>
      <c r="E559" s="57"/>
      <c r="F559" s="57"/>
      <c r="G559" s="57"/>
      <c r="H559" s="7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7"/>
    </row>
    <row r="560" spans="1:27" ht="16">
      <c r="A560" s="57"/>
      <c r="B560" s="57"/>
      <c r="C560" s="57"/>
      <c r="D560" s="57"/>
      <c r="E560" s="57"/>
      <c r="F560" s="57"/>
      <c r="G560" s="57"/>
      <c r="H560" s="7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7"/>
    </row>
    <row r="561" spans="1:27" ht="16">
      <c r="A561" s="57"/>
      <c r="B561" s="57"/>
      <c r="C561" s="57"/>
      <c r="D561" s="57"/>
      <c r="E561" s="57"/>
      <c r="F561" s="57"/>
      <c r="G561" s="57"/>
      <c r="H561" s="7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7"/>
    </row>
    <row r="562" spans="1:27" ht="16">
      <c r="A562" s="57"/>
      <c r="B562" s="57"/>
      <c r="C562" s="57"/>
      <c r="D562" s="57"/>
      <c r="E562" s="57"/>
      <c r="F562" s="57"/>
      <c r="G562" s="57"/>
      <c r="H562" s="7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7"/>
    </row>
    <row r="563" spans="1:27" ht="16">
      <c r="A563" s="57"/>
      <c r="B563" s="57"/>
      <c r="C563" s="57"/>
      <c r="D563" s="57"/>
      <c r="E563" s="57"/>
      <c r="F563" s="57"/>
      <c r="G563" s="57"/>
      <c r="H563" s="7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7"/>
    </row>
    <row r="564" spans="1:27" ht="16">
      <c r="A564" s="57"/>
      <c r="B564" s="57"/>
      <c r="C564" s="57"/>
      <c r="D564" s="57"/>
      <c r="E564" s="57"/>
      <c r="F564" s="57"/>
      <c r="G564" s="57"/>
      <c r="H564" s="7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7"/>
    </row>
    <row r="565" spans="1:27" ht="16">
      <c r="A565" s="57"/>
      <c r="B565" s="57"/>
      <c r="C565" s="57"/>
      <c r="D565" s="57"/>
      <c r="E565" s="57"/>
      <c r="F565" s="57"/>
      <c r="G565" s="57"/>
      <c r="H565" s="7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7"/>
    </row>
    <row r="566" spans="1:27" ht="16">
      <c r="A566" s="57"/>
      <c r="B566" s="57"/>
      <c r="C566" s="57"/>
      <c r="D566" s="57"/>
      <c r="E566" s="57"/>
      <c r="F566" s="57"/>
      <c r="G566" s="57"/>
      <c r="H566" s="7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7"/>
    </row>
    <row r="567" spans="1:27" ht="16">
      <c r="A567" s="57"/>
      <c r="B567" s="57"/>
      <c r="C567" s="57"/>
      <c r="D567" s="57"/>
      <c r="E567" s="57"/>
      <c r="F567" s="57"/>
      <c r="G567" s="57"/>
      <c r="H567" s="7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7"/>
    </row>
    <row r="568" spans="1:27" ht="16">
      <c r="A568" s="57"/>
      <c r="B568" s="57"/>
      <c r="C568" s="57"/>
      <c r="D568" s="57"/>
      <c r="E568" s="57"/>
      <c r="F568" s="57"/>
      <c r="G568" s="57"/>
      <c r="H568" s="7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7"/>
    </row>
    <row r="569" spans="1:27" ht="16">
      <c r="A569" s="57"/>
      <c r="B569" s="57"/>
      <c r="C569" s="57"/>
      <c r="D569" s="57"/>
      <c r="E569" s="57"/>
      <c r="F569" s="57"/>
      <c r="G569" s="57"/>
      <c r="H569" s="7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7"/>
    </row>
    <row r="570" spans="1:27" ht="16">
      <c r="A570" s="57"/>
      <c r="B570" s="57"/>
      <c r="C570" s="57"/>
      <c r="D570" s="57"/>
      <c r="E570" s="57"/>
      <c r="F570" s="57"/>
      <c r="G570" s="57"/>
      <c r="H570" s="7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7"/>
    </row>
    <row r="571" spans="1:27" ht="16">
      <c r="A571" s="57"/>
      <c r="B571" s="57"/>
      <c r="C571" s="57"/>
      <c r="D571" s="57"/>
      <c r="E571" s="57"/>
      <c r="F571" s="57"/>
      <c r="G571" s="57"/>
      <c r="H571" s="7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7"/>
    </row>
    <row r="572" spans="1:27" ht="16">
      <c r="A572" s="57"/>
      <c r="B572" s="57"/>
      <c r="C572" s="57"/>
      <c r="D572" s="57"/>
      <c r="E572" s="57"/>
      <c r="F572" s="57"/>
      <c r="G572" s="57"/>
      <c r="H572" s="7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7"/>
    </row>
    <row r="573" spans="1:27" ht="16">
      <c r="A573" s="57"/>
      <c r="B573" s="57"/>
      <c r="C573" s="57"/>
      <c r="D573" s="57"/>
      <c r="E573" s="57"/>
      <c r="F573" s="57"/>
      <c r="G573" s="57"/>
      <c r="H573" s="7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7"/>
    </row>
    <row r="574" spans="1:27" ht="16">
      <c r="A574" s="57"/>
      <c r="B574" s="57"/>
      <c r="C574" s="57"/>
      <c r="D574" s="57"/>
      <c r="E574" s="57"/>
      <c r="F574" s="57"/>
      <c r="G574" s="57"/>
      <c r="H574" s="7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7"/>
    </row>
    <row r="575" spans="1:27" ht="16">
      <c r="A575" s="57"/>
      <c r="B575" s="57"/>
      <c r="C575" s="57"/>
      <c r="D575" s="57"/>
      <c r="E575" s="57"/>
      <c r="F575" s="57"/>
      <c r="G575" s="57"/>
      <c r="H575" s="7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7"/>
    </row>
    <row r="576" spans="1:27" ht="16">
      <c r="A576" s="57"/>
      <c r="B576" s="57"/>
      <c r="C576" s="57"/>
      <c r="D576" s="57"/>
      <c r="E576" s="57"/>
      <c r="F576" s="57"/>
      <c r="G576" s="57"/>
      <c r="H576" s="7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7"/>
    </row>
    <row r="577" spans="1:27" ht="16">
      <c r="A577" s="57"/>
      <c r="B577" s="57"/>
      <c r="C577" s="57"/>
      <c r="D577" s="57"/>
      <c r="E577" s="57"/>
      <c r="F577" s="57"/>
      <c r="G577" s="57"/>
      <c r="H577" s="7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7"/>
    </row>
    <row r="578" spans="1:27" ht="16">
      <c r="A578" s="57"/>
      <c r="B578" s="57"/>
      <c r="C578" s="57"/>
      <c r="D578" s="57"/>
      <c r="E578" s="57"/>
      <c r="F578" s="57"/>
      <c r="G578" s="57"/>
      <c r="H578" s="7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7"/>
    </row>
    <row r="579" spans="1:27" ht="16">
      <c r="A579" s="57"/>
      <c r="B579" s="57"/>
      <c r="C579" s="57"/>
      <c r="D579" s="57"/>
      <c r="E579" s="57"/>
      <c r="F579" s="57"/>
      <c r="G579" s="57"/>
      <c r="H579" s="7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7"/>
    </row>
    <row r="580" spans="1:27" ht="16">
      <c r="A580" s="57"/>
      <c r="B580" s="57"/>
      <c r="C580" s="57"/>
      <c r="D580" s="57"/>
      <c r="E580" s="57"/>
      <c r="F580" s="57"/>
      <c r="G580" s="57"/>
      <c r="H580" s="7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7"/>
    </row>
    <row r="581" spans="1:27" ht="16">
      <c r="A581" s="57"/>
      <c r="B581" s="57"/>
      <c r="C581" s="57"/>
      <c r="D581" s="57"/>
      <c r="E581" s="57"/>
      <c r="F581" s="57"/>
      <c r="G581" s="57"/>
      <c r="H581" s="7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7"/>
    </row>
    <row r="582" spans="1:27" ht="16">
      <c r="A582" s="57"/>
      <c r="B582" s="57"/>
      <c r="C582" s="57"/>
      <c r="D582" s="57"/>
      <c r="E582" s="57"/>
      <c r="F582" s="57"/>
      <c r="G582" s="57"/>
      <c r="H582" s="7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7"/>
    </row>
    <row r="583" spans="1:27" ht="16">
      <c r="A583" s="57"/>
      <c r="B583" s="57"/>
      <c r="C583" s="57"/>
      <c r="D583" s="57"/>
      <c r="E583" s="57"/>
      <c r="F583" s="57"/>
      <c r="G583" s="57"/>
      <c r="H583" s="7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7"/>
    </row>
    <row r="584" spans="1:27" ht="16">
      <c r="A584" s="57"/>
      <c r="B584" s="57"/>
      <c r="C584" s="57"/>
      <c r="D584" s="57"/>
      <c r="E584" s="57"/>
      <c r="F584" s="57"/>
      <c r="G584" s="57"/>
      <c r="H584" s="7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7"/>
    </row>
    <row r="585" spans="1:27" ht="16">
      <c r="A585" s="57"/>
      <c r="B585" s="57"/>
      <c r="C585" s="57"/>
      <c r="D585" s="57"/>
      <c r="E585" s="57"/>
      <c r="F585" s="57"/>
      <c r="G585" s="57"/>
      <c r="H585" s="7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7"/>
    </row>
    <row r="586" spans="1:27" ht="16">
      <c r="A586" s="57"/>
      <c r="B586" s="57"/>
      <c r="C586" s="57"/>
      <c r="D586" s="57"/>
      <c r="E586" s="57"/>
      <c r="F586" s="57"/>
      <c r="G586" s="57"/>
      <c r="H586" s="7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</row>
    <row r="587" spans="1:27" ht="16">
      <c r="A587" s="57"/>
      <c r="B587" s="57"/>
      <c r="C587" s="57"/>
      <c r="D587" s="57"/>
      <c r="E587" s="57"/>
      <c r="F587" s="57"/>
      <c r="G587" s="57"/>
      <c r="H587" s="7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</row>
    <row r="588" spans="1:27" ht="16">
      <c r="A588" s="57"/>
      <c r="B588" s="57"/>
      <c r="C588" s="57"/>
      <c r="D588" s="57"/>
      <c r="E588" s="57"/>
      <c r="F588" s="57"/>
      <c r="G588" s="57"/>
      <c r="H588" s="7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7"/>
    </row>
    <row r="589" spans="1:27" ht="16">
      <c r="A589" s="57"/>
      <c r="B589" s="57"/>
      <c r="C589" s="57"/>
      <c r="D589" s="57"/>
      <c r="E589" s="57"/>
      <c r="F589" s="57"/>
      <c r="G589" s="57"/>
      <c r="H589" s="7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7"/>
    </row>
    <row r="590" spans="1:27" ht="16">
      <c r="A590" s="57"/>
      <c r="B590" s="57"/>
      <c r="C590" s="57"/>
      <c r="D590" s="57"/>
      <c r="E590" s="57"/>
      <c r="F590" s="57"/>
      <c r="G590" s="57"/>
      <c r="H590" s="7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7"/>
    </row>
    <row r="591" spans="1:27" ht="16">
      <c r="A591" s="57"/>
      <c r="B591" s="57"/>
      <c r="C591" s="57"/>
      <c r="D591" s="57"/>
      <c r="E591" s="57"/>
      <c r="F591" s="57"/>
      <c r="G591" s="57"/>
      <c r="H591" s="7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7"/>
    </row>
    <row r="592" spans="1:27" ht="16">
      <c r="A592" s="57"/>
      <c r="B592" s="57"/>
      <c r="C592" s="57"/>
      <c r="D592" s="57"/>
      <c r="E592" s="57"/>
      <c r="F592" s="57"/>
      <c r="G592" s="57"/>
      <c r="H592" s="7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7"/>
    </row>
    <row r="593" spans="1:27" ht="16">
      <c r="A593" s="57"/>
      <c r="B593" s="57"/>
      <c r="C593" s="57"/>
      <c r="D593" s="57"/>
      <c r="E593" s="57"/>
      <c r="F593" s="57"/>
      <c r="G593" s="57"/>
      <c r="H593" s="7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7"/>
    </row>
    <row r="594" spans="1:27" ht="16">
      <c r="A594" s="57"/>
      <c r="B594" s="57"/>
      <c r="C594" s="57"/>
      <c r="D594" s="57"/>
      <c r="E594" s="57"/>
      <c r="F594" s="57"/>
      <c r="G594" s="57"/>
      <c r="H594" s="7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  <c r="AA594" s="57"/>
    </row>
    <row r="595" spans="1:27" ht="16">
      <c r="A595" s="57"/>
      <c r="B595" s="57"/>
      <c r="C595" s="57"/>
      <c r="D595" s="57"/>
      <c r="E595" s="57"/>
      <c r="F595" s="57"/>
      <c r="G595" s="57"/>
      <c r="H595" s="7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  <c r="AA595" s="57"/>
    </row>
    <row r="596" spans="1:27" ht="16">
      <c r="A596" s="57"/>
      <c r="B596" s="57"/>
      <c r="C596" s="57"/>
      <c r="D596" s="57"/>
      <c r="E596" s="57"/>
      <c r="F596" s="57"/>
      <c r="G596" s="57"/>
      <c r="H596" s="7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  <c r="AA596" s="57"/>
    </row>
    <row r="597" spans="1:27" ht="16">
      <c r="A597" s="57"/>
      <c r="B597" s="57"/>
      <c r="C597" s="57"/>
      <c r="D597" s="57"/>
      <c r="E597" s="57"/>
      <c r="F597" s="57"/>
      <c r="G597" s="57"/>
      <c r="H597" s="7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  <c r="AA597" s="57"/>
    </row>
    <row r="598" spans="1:27" ht="16">
      <c r="A598" s="57"/>
      <c r="B598" s="57"/>
      <c r="C598" s="57"/>
      <c r="D598" s="57"/>
      <c r="E598" s="57"/>
      <c r="F598" s="57"/>
      <c r="G598" s="57"/>
      <c r="H598" s="7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  <c r="AA598" s="57"/>
    </row>
    <row r="599" spans="1:27" ht="16">
      <c r="A599" s="57"/>
      <c r="B599" s="57"/>
      <c r="C599" s="57"/>
      <c r="D599" s="57"/>
      <c r="E599" s="57"/>
      <c r="F599" s="57"/>
      <c r="G599" s="57"/>
      <c r="H599" s="7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  <c r="AA599" s="57"/>
    </row>
    <row r="600" spans="1:27" ht="16">
      <c r="A600" s="57"/>
      <c r="B600" s="57"/>
      <c r="C600" s="57"/>
      <c r="D600" s="57"/>
      <c r="E600" s="57"/>
      <c r="F600" s="57"/>
      <c r="G600" s="57"/>
      <c r="H600" s="7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  <c r="AA600" s="57"/>
    </row>
    <row r="601" spans="1:27" ht="16">
      <c r="A601" s="57"/>
      <c r="B601" s="57"/>
      <c r="C601" s="57"/>
      <c r="D601" s="57"/>
      <c r="E601" s="57"/>
      <c r="F601" s="57"/>
      <c r="G601" s="57"/>
      <c r="H601" s="7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  <c r="AA601" s="57"/>
    </row>
    <row r="602" spans="1:27" ht="16">
      <c r="A602" s="57"/>
      <c r="B602" s="57"/>
      <c r="C602" s="57"/>
      <c r="D602" s="57"/>
      <c r="E602" s="57"/>
      <c r="F602" s="57"/>
      <c r="G602" s="57"/>
      <c r="H602" s="7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  <c r="AA602" s="57"/>
    </row>
    <row r="603" spans="1:27" ht="16">
      <c r="A603" s="57"/>
      <c r="B603" s="57"/>
      <c r="C603" s="57"/>
      <c r="D603" s="57"/>
      <c r="E603" s="57"/>
      <c r="F603" s="57"/>
      <c r="G603" s="57"/>
      <c r="H603" s="7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  <c r="AA603" s="57"/>
    </row>
    <row r="604" spans="1:27" ht="16">
      <c r="A604" s="57"/>
      <c r="B604" s="57"/>
      <c r="C604" s="57"/>
      <c r="D604" s="57"/>
      <c r="E604" s="57"/>
      <c r="F604" s="57"/>
      <c r="G604" s="57"/>
      <c r="H604" s="7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  <c r="AA604" s="57"/>
    </row>
    <row r="605" spans="1:27" ht="16">
      <c r="A605" s="57"/>
      <c r="B605" s="57"/>
      <c r="C605" s="57"/>
      <c r="D605" s="57"/>
      <c r="E605" s="57"/>
      <c r="F605" s="57"/>
      <c r="G605" s="57"/>
      <c r="H605" s="7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  <c r="AA605" s="57"/>
    </row>
    <row r="606" spans="1:27" ht="16">
      <c r="A606" s="57"/>
      <c r="B606" s="57"/>
      <c r="C606" s="57"/>
      <c r="D606" s="57"/>
      <c r="E606" s="57"/>
      <c r="F606" s="57"/>
      <c r="G606" s="57"/>
      <c r="H606" s="7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  <c r="AA606" s="57"/>
    </row>
    <row r="607" spans="1:27" ht="16">
      <c r="A607" s="57"/>
      <c r="B607" s="57"/>
      <c r="C607" s="57"/>
      <c r="D607" s="57"/>
      <c r="E607" s="57"/>
      <c r="F607" s="57"/>
      <c r="G607" s="57"/>
      <c r="H607" s="7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7"/>
    </row>
    <row r="608" spans="1:27" ht="16">
      <c r="A608" s="57"/>
      <c r="B608" s="57"/>
      <c r="C608" s="57"/>
      <c r="D608" s="57"/>
      <c r="E608" s="57"/>
      <c r="F608" s="57"/>
      <c r="G608" s="57"/>
      <c r="H608" s="7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7"/>
    </row>
    <row r="609" spans="1:27" ht="16">
      <c r="A609" s="57"/>
      <c r="B609" s="57"/>
      <c r="C609" s="57"/>
      <c r="D609" s="57"/>
      <c r="E609" s="57"/>
      <c r="F609" s="57"/>
      <c r="G609" s="57"/>
      <c r="H609" s="7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7"/>
    </row>
    <row r="610" spans="1:27" ht="16">
      <c r="A610" s="57"/>
      <c r="B610" s="57"/>
      <c r="C610" s="57"/>
      <c r="D610" s="57"/>
      <c r="E610" s="57"/>
      <c r="F610" s="57"/>
      <c r="G610" s="57"/>
      <c r="H610" s="7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7"/>
    </row>
    <row r="611" spans="1:27" ht="16">
      <c r="A611" s="57"/>
      <c r="B611" s="57"/>
      <c r="C611" s="57"/>
      <c r="D611" s="57"/>
      <c r="E611" s="57"/>
      <c r="F611" s="57"/>
      <c r="G611" s="57"/>
      <c r="H611" s="7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</row>
    <row r="612" spans="1:27" ht="16">
      <c r="A612" s="57"/>
      <c r="B612" s="57"/>
      <c r="C612" s="57"/>
      <c r="D612" s="57"/>
      <c r="E612" s="57"/>
      <c r="F612" s="57"/>
      <c r="G612" s="57"/>
      <c r="H612" s="7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7"/>
    </row>
    <row r="613" spans="1:27" ht="16">
      <c r="A613" s="57"/>
      <c r="B613" s="57"/>
      <c r="C613" s="57"/>
      <c r="D613" s="57"/>
      <c r="E613" s="57"/>
      <c r="F613" s="57"/>
      <c r="G613" s="57"/>
      <c r="H613" s="7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7"/>
    </row>
    <row r="614" spans="1:27" ht="16">
      <c r="A614" s="57"/>
      <c r="B614" s="57"/>
      <c r="C614" s="57"/>
      <c r="D614" s="57"/>
      <c r="E614" s="57"/>
      <c r="F614" s="57"/>
      <c r="G614" s="57"/>
      <c r="H614" s="7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7"/>
    </row>
    <row r="615" spans="1:27" ht="16">
      <c r="A615" s="57"/>
      <c r="B615" s="57"/>
      <c r="C615" s="57"/>
      <c r="D615" s="57"/>
      <c r="E615" s="57"/>
      <c r="F615" s="57"/>
      <c r="G615" s="57"/>
      <c r="H615" s="7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  <c r="AA615" s="57"/>
    </row>
    <row r="616" spans="1:27" ht="16">
      <c r="A616" s="57"/>
      <c r="B616" s="57"/>
      <c r="C616" s="57"/>
      <c r="D616" s="57"/>
      <c r="E616" s="57"/>
      <c r="F616" s="57"/>
      <c r="G616" s="57"/>
      <c r="H616" s="7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7"/>
    </row>
    <row r="617" spans="1:27" ht="16">
      <c r="A617" s="57"/>
      <c r="B617" s="57"/>
      <c r="C617" s="57"/>
      <c r="D617" s="57"/>
      <c r="E617" s="57"/>
      <c r="F617" s="57"/>
      <c r="G617" s="57"/>
      <c r="H617" s="7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  <c r="AA617" s="57"/>
    </row>
    <row r="618" spans="1:27" ht="16">
      <c r="A618" s="57"/>
      <c r="B618" s="57"/>
      <c r="C618" s="57"/>
      <c r="D618" s="57"/>
      <c r="E618" s="57"/>
      <c r="F618" s="57"/>
      <c r="G618" s="57"/>
      <c r="H618" s="7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  <c r="AA618" s="57"/>
    </row>
    <row r="619" spans="1:27" ht="16">
      <c r="A619" s="57"/>
      <c r="B619" s="57"/>
      <c r="C619" s="57"/>
      <c r="D619" s="57"/>
      <c r="E619" s="57"/>
      <c r="F619" s="57"/>
      <c r="G619" s="57"/>
      <c r="H619" s="7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  <c r="AA619" s="57"/>
    </row>
    <row r="620" spans="1:27" ht="16">
      <c r="A620" s="57"/>
      <c r="B620" s="57"/>
      <c r="C620" s="57"/>
      <c r="D620" s="57"/>
      <c r="E620" s="57"/>
      <c r="F620" s="57"/>
      <c r="G620" s="57"/>
      <c r="H620" s="7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  <c r="AA620" s="57"/>
    </row>
    <row r="621" spans="1:27" ht="16">
      <c r="A621" s="57"/>
      <c r="B621" s="57"/>
      <c r="C621" s="57"/>
      <c r="D621" s="57"/>
      <c r="E621" s="57"/>
      <c r="F621" s="57"/>
      <c r="G621" s="57"/>
      <c r="H621" s="7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  <c r="AA621" s="57"/>
    </row>
    <row r="622" spans="1:27" ht="16">
      <c r="A622" s="57"/>
      <c r="B622" s="57"/>
      <c r="C622" s="57"/>
      <c r="D622" s="57"/>
      <c r="E622" s="57"/>
      <c r="F622" s="57"/>
      <c r="G622" s="57"/>
      <c r="H622" s="7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  <c r="AA622" s="57"/>
    </row>
    <row r="623" spans="1:27" ht="16">
      <c r="A623" s="57"/>
      <c r="B623" s="57"/>
      <c r="C623" s="57"/>
      <c r="D623" s="57"/>
      <c r="E623" s="57"/>
      <c r="F623" s="57"/>
      <c r="G623" s="57"/>
      <c r="H623" s="7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  <c r="AA623" s="57"/>
    </row>
    <row r="624" spans="1:27" ht="16">
      <c r="A624" s="57"/>
      <c r="B624" s="57"/>
      <c r="C624" s="57"/>
      <c r="D624" s="57"/>
      <c r="E624" s="57"/>
      <c r="F624" s="57"/>
      <c r="G624" s="57"/>
      <c r="H624" s="7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  <c r="AA624" s="57"/>
    </row>
    <row r="625" spans="1:27" ht="16">
      <c r="A625" s="57"/>
      <c r="B625" s="57"/>
      <c r="C625" s="57"/>
      <c r="D625" s="57"/>
      <c r="E625" s="57"/>
      <c r="F625" s="57"/>
      <c r="G625" s="57"/>
      <c r="H625" s="7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  <c r="AA625" s="57"/>
    </row>
    <row r="626" spans="1:27" ht="16">
      <c r="A626" s="57"/>
      <c r="B626" s="57"/>
      <c r="C626" s="57"/>
      <c r="D626" s="57"/>
      <c r="E626" s="57"/>
      <c r="F626" s="57"/>
      <c r="G626" s="57"/>
      <c r="H626" s="7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  <c r="AA626" s="57"/>
    </row>
    <row r="627" spans="1:27" ht="16">
      <c r="A627" s="57"/>
      <c r="B627" s="57"/>
      <c r="C627" s="57"/>
      <c r="D627" s="57"/>
      <c r="E627" s="57"/>
      <c r="F627" s="57"/>
      <c r="G627" s="57"/>
      <c r="H627" s="7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  <c r="AA627" s="57"/>
    </row>
    <row r="628" spans="1:27" ht="16">
      <c r="A628" s="57"/>
      <c r="B628" s="57"/>
      <c r="C628" s="57"/>
      <c r="D628" s="57"/>
      <c r="E628" s="57"/>
      <c r="F628" s="57"/>
      <c r="G628" s="57"/>
      <c r="H628" s="7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7"/>
    </row>
    <row r="629" spans="1:27" ht="16">
      <c r="A629" s="57"/>
      <c r="B629" s="57"/>
      <c r="C629" s="57"/>
      <c r="D629" s="57"/>
      <c r="E629" s="57"/>
      <c r="F629" s="57"/>
      <c r="G629" s="57"/>
      <c r="H629" s="7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7"/>
    </row>
    <row r="630" spans="1:27" ht="16">
      <c r="A630" s="57"/>
      <c r="B630" s="57"/>
      <c r="C630" s="57"/>
      <c r="D630" s="57"/>
      <c r="E630" s="57"/>
      <c r="F630" s="57"/>
      <c r="G630" s="57"/>
      <c r="H630" s="7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7"/>
    </row>
    <row r="631" spans="1:27" ht="16">
      <c r="A631" s="57"/>
      <c r="B631" s="57"/>
      <c r="C631" s="57"/>
      <c r="D631" s="57"/>
      <c r="E631" s="57"/>
      <c r="F631" s="57"/>
      <c r="G631" s="57"/>
      <c r="H631" s="7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</row>
    <row r="632" spans="1:27" ht="16">
      <c r="A632" s="57"/>
      <c r="B632" s="57"/>
      <c r="C632" s="57"/>
      <c r="D632" s="57"/>
      <c r="E632" s="57"/>
      <c r="F632" s="57"/>
      <c r="G632" s="57"/>
      <c r="H632" s="7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</row>
    <row r="633" spans="1:27" ht="16">
      <c r="A633" s="57"/>
      <c r="B633" s="57"/>
      <c r="C633" s="57"/>
      <c r="D633" s="57"/>
      <c r="E633" s="57"/>
      <c r="F633" s="57"/>
      <c r="G633" s="57"/>
      <c r="H633" s="7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7"/>
    </row>
    <row r="634" spans="1:27" ht="16">
      <c r="A634" s="57"/>
      <c r="B634" s="57"/>
      <c r="C634" s="57"/>
      <c r="D634" s="57"/>
      <c r="E634" s="57"/>
      <c r="F634" s="57"/>
      <c r="G634" s="57"/>
      <c r="H634" s="7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  <c r="AA634" s="57"/>
    </row>
    <row r="635" spans="1:27" ht="16">
      <c r="A635" s="57"/>
      <c r="B635" s="57"/>
      <c r="C635" s="57"/>
      <c r="D635" s="57"/>
      <c r="E635" s="57"/>
      <c r="F635" s="57"/>
      <c r="G635" s="57"/>
      <c r="H635" s="7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  <c r="AA635" s="57"/>
    </row>
    <row r="636" spans="1:27" ht="16">
      <c r="A636" s="57"/>
      <c r="B636" s="57"/>
      <c r="C636" s="57"/>
      <c r="D636" s="57"/>
      <c r="E636" s="57"/>
      <c r="F636" s="57"/>
      <c r="G636" s="57"/>
      <c r="H636" s="7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  <c r="AA636" s="57"/>
    </row>
    <row r="637" spans="1:27" ht="16">
      <c r="A637" s="57"/>
      <c r="B637" s="57"/>
      <c r="C637" s="57"/>
      <c r="D637" s="57"/>
      <c r="E637" s="57"/>
      <c r="F637" s="57"/>
      <c r="G637" s="57"/>
      <c r="H637" s="7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  <c r="AA637" s="57"/>
    </row>
    <row r="638" spans="1:27" ht="16">
      <c r="A638" s="57"/>
      <c r="B638" s="57"/>
      <c r="C638" s="57"/>
      <c r="D638" s="57"/>
      <c r="E638" s="57"/>
      <c r="F638" s="57"/>
      <c r="G638" s="57"/>
      <c r="H638" s="7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  <c r="AA638" s="57"/>
    </row>
    <row r="639" spans="1:27" ht="16">
      <c r="A639" s="57"/>
      <c r="B639" s="57"/>
      <c r="C639" s="57"/>
      <c r="D639" s="57"/>
      <c r="E639" s="57"/>
      <c r="F639" s="57"/>
      <c r="G639" s="57"/>
      <c r="H639" s="7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  <c r="AA639" s="57"/>
    </row>
    <row r="640" spans="1:27" ht="16">
      <c r="A640" s="57"/>
      <c r="B640" s="57"/>
      <c r="C640" s="57"/>
      <c r="D640" s="57"/>
      <c r="E640" s="57"/>
      <c r="F640" s="57"/>
      <c r="G640" s="57"/>
      <c r="H640" s="7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  <c r="AA640" s="57"/>
    </row>
    <row r="641" spans="1:27" ht="16">
      <c r="A641" s="57"/>
      <c r="B641" s="57"/>
      <c r="C641" s="57"/>
      <c r="D641" s="57"/>
      <c r="E641" s="57"/>
      <c r="F641" s="57"/>
      <c r="G641" s="57"/>
      <c r="H641" s="7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7"/>
    </row>
    <row r="642" spans="1:27" ht="16">
      <c r="A642" s="57"/>
      <c r="B642" s="57"/>
      <c r="C642" s="57"/>
      <c r="D642" s="57"/>
      <c r="E642" s="57"/>
      <c r="F642" s="57"/>
      <c r="G642" s="57"/>
      <c r="H642" s="7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  <c r="AA642" s="57"/>
    </row>
    <row r="643" spans="1:27" ht="16">
      <c r="A643" s="57"/>
      <c r="B643" s="57"/>
      <c r="C643" s="57"/>
      <c r="D643" s="57"/>
      <c r="E643" s="57"/>
      <c r="F643" s="57"/>
      <c r="G643" s="57"/>
      <c r="H643" s="7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  <c r="AA643" s="57"/>
    </row>
    <row r="644" spans="1:27" ht="16">
      <c r="A644" s="57"/>
      <c r="B644" s="57"/>
      <c r="C644" s="57"/>
      <c r="D644" s="57"/>
      <c r="E644" s="57"/>
      <c r="F644" s="57"/>
      <c r="G644" s="57"/>
      <c r="H644" s="7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  <c r="AA644" s="57"/>
    </row>
    <row r="645" spans="1:27" ht="16">
      <c r="A645" s="57"/>
      <c r="B645" s="57"/>
      <c r="C645" s="57"/>
      <c r="D645" s="57"/>
      <c r="E645" s="57"/>
      <c r="F645" s="57"/>
      <c r="G645" s="57"/>
      <c r="H645" s="7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  <c r="AA645" s="57"/>
    </row>
    <row r="646" spans="1:27" ht="16">
      <c r="A646" s="57"/>
      <c r="B646" s="57"/>
      <c r="C646" s="57"/>
      <c r="D646" s="57"/>
      <c r="E646" s="57"/>
      <c r="F646" s="57"/>
      <c r="G646" s="57"/>
      <c r="H646" s="7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  <c r="AA646" s="57"/>
    </row>
    <row r="647" spans="1:27" ht="16">
      <c r="A647" s="57"/>
      <c r="B647" s="57"/>
      <c r="C647" s="57"/>
      <c r="D647" s="57"/>
      <c r="E647" s="57"/>
      <c r="F647" s="57"/>
      <c r="G647" s="57"/>
      <c r="H647" s="7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7"/>
    </row>
    <row r="648" spans="1:27" ht="16">
      <c r="A648" s="57"/>
      <c r="B648" s="57"/>
      <c r="C648" s="57"/>
      <c r="D648" s="57"/>
      <c r="E648" s="57"/>
      <c r="F648" s="57"/>
      <c r="G648" s="57"/>
      <c r="H648" s="7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  <c r="AA648" s="57"/>
    </row>
    <row r="649" spans="1:27" ht="16">
      <c r="A649" s="57"/>
      <c r="B649" s="57"/>
      <c r="C649" s="57"/>
      <c r="D649" s="57"/>
      <c r="E649" s="57"/>
      <c r="F649" s="57"/>
      <c r="G649" s="57"/>
      <c r="H649" s="7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  <c r="AA649" s="57"/>
    </row>
    <row r="650" spans="1:27" ht="16">
      <c r="A650" s="57"/>
      <c r="B650" s="57"/>
      <c r="C650" s="57"/>
      <c r="D650" s="57"/>
      <c r="E650" s="57"/>
      <c r="F650" s="57"/>
      <c r="G650" s="57"/>
      <c r="H650" s="7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  <c r="AA650" s="57"/>
    </row>
    <row r="651" spans="1:27" ht="16">
      <c r="A651" s="57"/>
      <c r="B651" s="57"/>
      <c r="C651" s="57"/>
      <c r="D651" s="57"/>
      <c r="E651" s="57"/>
      <c r="F651" s="57"/>
      <c r="G651" s="57"/>
      <c r="H651" s="7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7"/>
    </row>
    <row r="652" spans="1:27" ht="16">
      <c r="A652" s="57"/>
      <c r="B652" s="57"/>
      <c r="C652" s="57"/>
      <c r="D652" s="57"/>
      <c r="E652" s="57"/>
      <c r="F652" s="57"/>
      <c r="G652" s="57"/>
      <c r="H652" s="7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7"/>
    </row>
    <row r="653" spans="1:27" ht="16">
      <c r="A653" s="57"/>
      <c r="B653" s="57"/>
      <c r="C653" s="57"/>
      <c r="D653" s="57"/>
      <c r="E653" s="57"/>
      <c r="F653" s="57"/>
      <c r="G653" s="57"/>
      <c r="H653" s="7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7"/>
    </row>
    <row r="654" spans="1:27" ht="16">
      <c r="A654" s="57"/>
      <c r="B654" s="57"/>
      <c r="C654" s="57"/>
      <c r="D654" s="57"/>
      <c r="E654" s="57"/>
      <c r="F654" s="57"/>
      <c r="G654" s="57"/>
      <c r="H654" s="7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7"/>
    </row>
    <row r="655" spans="1:27" ht="16">
      <c r="A655" s="57"/>
      <c r="B655" s="57"/>
      <c r="C655" s="57"/>
      <c r="D655" s="57"/>
      <c r="E655" s="57"/>
      <c r="F655" s="57"/>
      <c r="G655" s="57"/>
      <c r="H655" s="7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  <c r="AA655" s="57"/>
    </row>
    <row r="656" spans="1:27" ht="16">
      <c r="A656" s="57"/>
      <c r="B656" s="57"/>
      <c r="C656" s="57"/>
      <c r="D656" s="57"/>
      <c r="E656" s="57"/>
      <c r="F656" s="57"/>
      <c r="G656" s="57"/>
      <c r="H656" s="7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7"/>
    </row>
    <row r="657" spans="1:27" ht="16">
      <c r="A657" s="57"/>
      <c r="B657" s="57"/>
      <c r="C657" s="57"/>
      <c r="D657" s="57"/>
      <c r="E657" s="57"/>
      <c r="F657" s="57"/>
      <c r="G657" s="57"/>
      <c r="H657" s="7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  <c r="AA657" s="57"/>
    </row>
    <row r="658" spans="1:27" ht="16">
      <c r="A658" s="57"/>
      <c r="B658" s="57"/>
      <c r="C658" s="57"/>
      <c r="D658" s="57"/>
      <c r="E658" s="57"/>
      <c r="F658" s="57"/>
      <c r="G658" s="57"/>
      <c r="H658" s="7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  <c r="AA658" s="57"/>
    </row>
    <row r="659" spans="1:27" ht="16">
      <c r="A659" s="57"/>
      <c r="B659" s="57"/>
      <c r="C659" s="57"/>
      <c r="D659" s="57"/>
      <c r="E659" s="57"/>
      <c r="F659" s="57"/>
      <c r="G659" s="57"/>
      <c r="H659" s="7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  <c r="AA659" s="57"/>
    </row>
    <row r="660" spans="1:27" ht="16">
      <c r="A660" s="57"/>
      <c r="B660" s="57"/>
      <c r="C660" s="57"/>
      <c r="D660" s="57"/>
      <c r="E660" s="57"/>
      <c r="F660" s="57"/>
      <c r="G660" s="57"/>
      <c r="H660" s="7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  <c r="AA660" s="57"/>
    </row>
    <row r="661" spans="1:27" ht="16">
      <c r="A661" s="57"/>
      <c r="B661" s="57"/>
      <c r="C661" s="57"/>
      <c r="D661" s="57"/>
      <c r="E661" s="57"/>
      <c r="F661" s="57"/>
      <c r="G661" s="57"/>
      <c r="H661" s="7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  <c r="AA661" s="57"/>
    </row>
    <row r="662" spans="1:27" ht="16">
      <c r="A662" s="57"/>
      <c r="B662" s="57"/>
      <c r="C662" s="57"/>
      <c r="D662" s="57"/>
      <c r="E662" s="57"/>
      <c r="F662" s="57"/>
      <c r="G662" s="57"/>
      <c r="H662" s="7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  <c r="AA662" s="57"/>
    </row>
    <row r="663" spans="1:27" ht="16">
      <c r="A663" s="57"/>
      <c r="B663" s="57"/>
      <c r="C663" s="57"/>
      <c r="D663" s="57"/>
      <c r="E663" s="57"/>
      <c r="F663" s="57"/>
      <c r="G663" s="57"/>
      <c r="H663" s="7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  <c r="AA663" s="57"/>
    </row>
    <row r="664" spans="1:27" ht="16">
      <c r="A664" s="57"/>
      <c r="B664" s="57"/>
      <c r="C664" s="57"/>
      <c r="D664" s="57"/>
      <c r="E664" s="57"/>
      <c r="F664" s="57"/>
      <c r="G664" s="57"/>
      <c r="H664" s="7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7"/>
    </row>
    <row r="665" spans="1:27" ht="16">
      <c r="A665" s="57"/>
      <c r="B665" s="57"/>
      <c r="C665" s="57"/>
      <c r="D665" s="57"/>
      <c r="E665" s="57"/>
      <c r="F665" s="57"/>
      <c r="G665" s="57"/>
      <c r="H665" s="7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7"/>
    </row>
    <row r="666" spans="1:27" ht="16">
      <c r="A666" s="57"/>
      <c r="B666" s="57"/>
      <c r="C666" s="57"/>
      <c r="D666" s="57"/>
      <c r="E666" s="57"/>
      <c r="F666" s="57"/>
      <c r="G666" s="57"/>
      <c r="H666" s="7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7"/>
    </row>
    <row r="667" spans="1:27" ht="16">
      <c r="A667" s="57"/>
      <c r="B667" s="57"/>
      <c r="C667" s="57"/>
      <c r="D667" s="57"/>
      <c r="E667" s="57"/>
      <c r="F667" s="57"/>
      <c r="G667" s="57"/>
      <c r="H667" s="7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7"/>
    </row>
    <row r="668" spans="1:27" ht="16">
      <c r="A668" s="57"/>
      <c r="B668" s="57"/>
      <c r="C668" s="57"/>
      <c r="D668" s="57"/>
      <c r="E668" s="57"/>
      <c r="F668" s="57"/>
      <c r="G668" s="57"/>
      <c r="H668" s="7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7"/>
    </row>
    <row r="669" spans="1:27" ht="16">
      <c r="A669" s="57"/>
      <c r="B669" s="57"/>
      <c r="C669" s="57"/>
      <c r="D669" s="57"/>
      <c r="E669" s="57"/>
      <c r="F669" s="57"/>
      <c r="G669" s="57"/>
      <c r="H669" s="7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7"/>
    </row>
    <row r="670" spans="1:27" ht="16">
      <c r="A670" s="57"/>
      <c r="B670" s="57"/>
      <c r="C670" s="57"/>
      <c r="D670" s="57"/>
      <c r="E670" s="57"/>
      <c r="F670" s="57"/>
      <c r="G670" s="57"/>
      <c r="H670" s="7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7"/>
    </row>
    <row r="671" spans="1:27" ht="16">
      <c r="A671" s="57"/>
      <c r="B671" s="57"/>
      <c r="C671" s="57"/>
      <c r="D671" s="57"/>
      <c r="E671" s="57"/>
      <c r="F671" s="57"/>
      <c r="G671" s="57"/>
      <c r="H671" s="7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  <c r="AA671" s="57"/>
    </row>
    <row r="672" spans="1:27" ht="16">
      <c r="A672" s="57"/>
      <c r="B672" s="57"/>
      <c r="C672" s="57"/>
      <c r="D672" s="57"/>
      <c r="E672" s="57"/>
      <c r="F672" s="57"/>
      <c r="G672" s="57"/>
      <c r="H672" s="7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7"/>
    </row>
    <row r="673" spans="1:27" ht="16">
      <c r="A673" s="57"/>
      <c r="B673" s="57"/>
      <c r="C673" s="57"/>
      <c r="D673" s="57"/>
      <c r="E673" s="57"/>
      <c r="F673" s="57"/>
      <c r="G673" s="57"/>
      <c r="H673" s="7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  <c r="AA673" s="57"/>
    </row>
    <row r="674" spans="1:27" ht="16">
      <c r="A674" s="57"/>
      <c r="B674" s="57"/>
      <c r="C674" s="57"/>
      <c r="D674" s="57"/>
      <c r="E674" s="57"/>
      <c r="F674" s="57"/>
      <c r="G674" s="57"/>
      <c r="H674" s="7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7"/>
    </row>
    <row r="675" spans="1:27" ht="16">
      <c r="A675" s="57"/>
      <c r="B675" s="57"/>
      <c r="C675" s="57"/>
      <c r="D675" s="57"/>
      <c r="E675" s="57"/>
      <c r="F675" s="57"/>
      <c r="G675" s="57"/>
      <c r="H675" s="7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  <c r="AA675" s="57"/>
    </row>
    <row r="676" spans="1:27" ht="16">
      <c r="A676" s="57"/>
      <c r="B676" s="57"/>
      <c r="C676" s="57"/>
      <c r="D676" s="57"/>
      <c r="E676" s="57"/>
      <c r="F676" s="57"/>
      <c r="G676" s="57"/>
      <c r="H676" s="7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</row>
    <row r="677" spans="1:27" ht="16">
      <c r="A677" s="57"/>
      <c r="B677" s="57"/>
      <c r="C677" s="57"/>
      <c r="D677" s="57"/>
      <c r="E677" s="57"/>
      <c r="F677" s="57"/>
      <c r="G677" s="57"/>
      <c r="H677" s="7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</row>
    <row r="678" spans="1:27" ht="16">
      <c r="A678" s="57"/>
      <c r="B678" s="57"/>
      <c r="C678" s="57"/>
      <c r="D678" s="57"/>
      <c r="E678" s="57"/>
      <c r="F678" s="57"/>
      <c r="G678" s="57"/>
      <c r="H678" s="7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  <c r="AA678" s="57"/>
    </row>
    <row r="679" spans="1:27" ht="16">
      <c r="A679" s="57"/>
      <c r="B679" s="57"/>
      <c r="C679" s="57"/>
      <c r="D679" s="57"/>
      <c r="E679" s="57"/>
      <c r="F679" s="57"/>
      <c r="G679" s="57"/>
      <c r="H679" s="7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  <c r="AA679" s="57"/>
    </row>
    <row r="680" spans="1:27" ht="16">
      <c r="A680" s="57"/>
      <c r="B680" s="57"/>
      <c r="C680" s="57"/>
      <c r="D680" s="57"/>
      <c r="E680" s="57"/>
      <c r="F680" s="57"/>
      <c r="G680" s="57"/>
      <c r="H680" s="7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  <c r="AA680" s="57"/>
    </row>
    <row r="681" spans="1:27" ht="16">
      <c r="A681" s="57"/>
      <c r="B681" s="57"/>
      <c r="C681" s="57"/>
      <c r="D681" s="57"/>
      <c r="E681" s="57"/>
      <c r="F681" s="57"/>
      <c r="G681" s="57"/>
      <c r="H681" s="7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  <c r="AA681" s="57"/>
    </row>
    <row r="682" spans="1:27" ht="16">
      <c r="A682" s="57"/>
      <c r="B682" s="57"/>
      <c r="C682" s="57"/>
      <c r="D682" s="57"/>
      <c r="E682" s="57"/>
      <c r="F682" s="57"/>
      <c r="G682" s="57"/>
      <c r="H682" s="7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  <c r="AA682" s="57"/>
    </row>
    <row r="683" spans="1:27" ht="16">
      <c r="A683" s="57"/>
      <c r="B683" s="57"/>
      <c r="C683" s="57"/>
      <c r="D683" s="57"/>
      <c r="E683" s="57"/>
      <c r="F683" s="57"/>
      <c r="G683" s="57"/>
      <c r="H683" s="7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  <c r="AA683" s="57"/>
    </row>
    <row r="684" spans="1:27" ht="16">
      <c r="A684" s="57"/>
      <c r="B684" s="57"/>
      <c r="C684" s="57"/>
      <c r="D684" s="57"/>
      <c r="E684" s="57"/>
      <c r="F684" s="57"/>
      <c r="G684" s="57"/>
      <c r="H684" s="7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  <c r="AA684" s="57"/>
    </row>
    <row r="685" spans="1:27" ht="16">
      <c r="A685" s="57"/>
      <c r="B685" s="57"/>
      <c r="C685" s="57"/>
      <c r="D685" s="57"/>
      <c r="E685" s="57"/>
      <c r="F685" s="57"/>
      <c r="G685" s="57"/>
      <c r="H685" s="7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  <c r="AA685" s="57"/>
    </row>
    <row r="686" spans="1:27" ht="16">
      <c r="A686" s="57"/>
      <c r="B686" s="57"/>
      <c r="C686" s="57"/>
      <c r="D686" s="57"/>
      <c r="E686" s="57"/>
      <c r="F686" s="57"/>
      <c r="G686" s="57"/>
      <c r="H686" s="7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  <c r="AA686" s="57"/>
    </row>
    <row r="687" spans="1:27" ht="16">
      <c r="A687" s="57"/>
      <c r="B687" s="57"/>
      <c r="C687" s="57"/>
      <c r="D687" s="57"/>
      <c r="E687" s="57"/>
      <c r="F687" s="57"/>
      <c r="G687" s="57"/>
      <c r="H687" s="7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  <c r="AA687" s="57"/>
    </row>
    <row r="688" spans="1:27" ht="16">
      <c r="A688" s="57"/>
      <c r="B688" s="57"/>
      <c r="C688" s="57"/>
      <c r="D688" s="57"/>
      <c r="E688" s="57"/>
      <c r="F688" s="57"/>
      <c r="G688" s="57"/>
      <c r="H688" s="7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  <c r="AA688" s="57"/>
    </row>
    <row r="689" spans="1:27" ht="16">
      <c r="A689" s="57"/>
      <c r="B689" s="57"/>
      <c r="C689" s="57"/>
      <c r="D689" s="57"/>
      <c r="E689" s="57"/>
      <c r="F689" s="57"/>
      <c r="G689" s="57"/>
      <c r="H689" s="7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  <c r="AA689" s="57"/>
    </row>
    <row r="690" spans="1:27" ht="16">
      <c r="A690" s="57"/>
      <c r="B690" s="57"/>
      <c r="C690" s="57"/>
      <c r="D690" s="57"/>
      <c r="E690" s="57"/>
      <c r="F690" s="57"/>
      <c r="G690" s="57"/>
      <c r="H690" s="7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  <c r="AA690" s="57"/>
    </row>
    <row r="691" spans="1:27" ht="16">
      <c r="A691" s="57"/>
      <c r="B691" s="57"/>
      <c r="C691" s="57"/>
      <c r="D691" s="57"/>
      <c r="E691" s="57"/>
      <c r="F691" s="57"/>
      <c r="G691" s="57"/>
      <c r="H691" s="7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  <c r="AA691" s="57"/>
    </row>
    <row r="692" spans="1:27" ht="16">
      <c r="A692" s="57"/>
      <c r="B692" s="57"/>
      <c r="C692" s="57"/>
      <c r="D692" s="57"/>
      <c r="E692" s="57"/>
      <c r="F692" s="57"/>
      <c r="G692" s="57"/>
      <c r="H692" s="7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  <c r="AA692" s="57"/>
    </row>
    <row r="693" spans="1:27" ht="16">
      <c r="A693" s="57"/>
      <c r="B693" s="57"/>
      <c r="C693" s="57"/>
      <c r="D693" s="57"/>
      <c r="E693" s="57"/>
      <c r="F693" s="57"/>
      <c r="G693" s="57"/>
      <c r="H693" s="7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  <c r="AA693" s="57"/>
    </row>
    <row r="694" spans="1:27" ht="16">
      <c r="A694" s="57"/>
      <c r="B694" s="57"/>
      <c r="C694" s="57"/>
      <c r="D694" s="57"/>
      <c r="E694" s="57"/>
      <c r="F694" s="57"/>
      <c r="G694" s="57"/>
      <c r="H694" s="7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  <c r="AA694" s="57"/>
    </row>
    <row r="695" spans="1:27" ht="16">
      <c r="A695" s="57"/>
      <c r="B695" s="57"/>
      <c r="C695" s="57"/>
      <c r="D695" s="57"/>
      <c r="E695" s="57"/>
      <c r="F695" s="57"/>
      <c r="G695" s="57"/>
      <c r="H695" s="7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  <c r="AA695" s="57"/>
    </row>
    <row r="696" spans="1:27" ht="16">
      <c r="A696" s="57"/>
      <c r="B696" s="57"/>
      <c r="C696" s="57"/>
      <c r="D696" s="57"/>
      <c r="E696" s="57"/>
      <c r="F696" s="57"/>
      <c r="G696" s="57"/>
      <c r="H696" s="7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  <c r="AA696" s="57"/>
    </row>
    <row r="697" spans="1:27" ht="16">
      <c r="A697" s="57"/>
      <c r="B697" s="57"/>
      <c r="C697" s="57"/>
      <c r="D697" s="57"/>
      <c r="E697" s="57"/>
      <c r="F697" s="57"/>
      <c r="G697" s="57"/>
      <c r="H697" s="7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  <c r="AA697" s="57"/>
    </row>
    <row r="698" spans="1:27" ht="16">
      <c r="A698" s="57"/>
      <c r="B698" s="57"/>
      <c r="C698" s="57"/>
      <c r="D698" s="57"/>
      <c r="E698" s="57"/>
      <c r="F698" s="57"/>
      <c r="G698" s="57"/>
      <c r="H698" s="7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  <c r="AA698" s="57"/>
    </row>
    <row r="699" spans="1:27" ht="16">
      <c r="A699" s="57"/>
      <c r="B699" s="57"/>
      <c r="C699" s="57"/>
      <c r="D699" s="57"/>
      <c r="E699" s="57"/>
      <c r="F699" s="57"/>
      <c r="G699" s="57"/>
      <c r="H699" s="7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  <c r="AA699" s="57"/>
    </row>
    <row r="700" spans="1:27" ht="16">
      <c r="A700" s="57"/>
      <c r="B700" s="57"/>
      <c r="C700" s="57"/>
      <c r="D700" s="57"/>
      <c r="E700" s="57"/>
      <c r="F700" s="57"/>
      <c r="G700" s="57"/>
      <c r="H700" s="7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  <c r="AA700" s="57"/>
    </row>
    <row r="701" spans="1:27" ht="16">
      <c r="A701" s="57"/>
      <c r="B701" s="57"/>
      <c r="C701" s="57"/>
      <c r="D701" s="57"/>
      <c r="E701" s="57"/>
      <c r="F701" s="57"/>
      <c r="G701" s="57"/>
      <c r="H701" s="7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  <c r="AA701" s="57"/>
    </row>
    <row r="702" spans="1:27" ht="16">
      <c r="A702" s="57"/>
      <c r="B702" s="57"/>
      <c r="C702" s="57"/>
      <c r="D702" s="57"/>
      <c r="E702" s="57"/>
      <c r="F702" s="57"/>
      <c r="G702" s="57"/>
      <c r="H702" s="7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  <c r="AA702" s="57"/>
    </row>
    <row r="703" spans="1:27" ht="16">
      <c r="A703" s="57"/>
      <c r="B703" s="57"/>
      <c r="C703" s="57"/>
      <c r="D703" s="57"/>
      <c r="E703" s="57"/>
      <c r="F703" s="57"/>
      <c r="G703" s="57"/>
      <c r="H703" s="7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  <c r="AA703" s="57"/>
    </row>
    <row r="704" spans="1:27" ht="16">
      <c r="A704" s="57"/>
      <c r="B704" s="57"/>
      <c r="C704" s="57"/>
      <c r="D704" s="57"/>
      <c r="E704" s="57"/>
      <c r="F704" s="57"/>
      <c r="G704" s="57"/>
      <c r="H704" s="7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  <c r="AA704" s="57"/>
    </row>
    <row r="705" spans="1:27" ht="16">
      <c r="A705" s="57"/>
      <c r="B705" s="57"/>
      <c r="C705" s="57"/>
      <c r="D705" s="57"/>
      <c r="E705" s="57"/>
      <c r="F705" s="57"/>
      <c r="G705" s="57"/>
      <c r="H705" s="7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7"/>
    </row>
    <row r="706" spans="1:27" ht="16">
      <c r="A706" s="57"/>
      <c r="B706" s="57"/>
      <c r="C706" s="57"/>
      <c r="D706" s="57"/>
      <c r="E706" s="57"/>
      <c r="F706" s="57"/>
      <c r="G706" s="57"/>
      <c r="H706" s="7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  <c r="AA706" s="57"/>
    </row>
    <row r="707" spans="1:27" ht="16">
      <c r="A707" s="57"/>
      <c r="B707" s="57"/>
      <c r="C707" s="57"/>
      <c r="D707" s="57"/>
      <c r="E707" s="57"/>
      <c r="F707" s="57"/>
      <c r="G707" s="57"/>
      <c r="H707" s="7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  <c r="AA707" s="57"/>
    </row>
    <row r="708" spans="1:27" ht="16">
      <c r="A708" s="57"/>
      <c r="B708" s="57"/>
      <c r="C708" s="57"/>
      <c r="D708" s="57"/>
      <c r="E708" s="57"/>
      <c r="F708" s="57"/>
      <c r="G708" s="57"/>
      <c r="H708" s="7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  <c r="AA708" s="57"/>
    </row>
    <row r="709" spans="1:27" ht="16">
      <c r="A709" s="57"/>
      <c r="B709" s="57"/>
      <c r="C709" s="57"/>
      <c r="D709" s="57"/>
      <c r="E709" s="57"/>
      <c r="F709" s="57"/>
      <c r="G709" s="57"/>
      <c r="H709" s="7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  <c r="AA709" s="57"/>
    </row>
    <row r="710" spans="1:27" ht="16">
      <c r="A710" s="57"/>
      <c r="B710" s="57"/>
      <c r="C710" s="57"/>
      <c r="D710" s="57"/>
      <c r="E710" s="57"/>
      <c r="F710" s="57"/>
      <c r="G710" s="57"/>
      <c r="H710" s="7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  <c r="AA710" s="57"/>
    </row>
    <row r="711" spans="1:27" ht="16">
      <c r="A711" s="57"/>
      <c r="B711" s="57"/>
      <c r="C711" s="57"/>
      <c r="D711" s="57"/>
      <c r="E711" s="57"/>
      <c r="F711" s="57"/>
      <c r="G711" s="57"/>
      <c r="H711" s="7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  <c r="AA711" s="57"/>
    </row>
    <row r="712" spans="1:27" ht="16">
      <c r="A712" s="57"/>
      <c r="B712" s="57"/>
      <c r="C712" s="57"/>
      <c r="D712" s="57"/>
      <c r="E712" s="57"/>
      <c r="F712" s="57"/>
      <c r="G712" s="57"/>
      <c r="H712" s="7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  <c r="AA712" s="57"/>
    </row>
    <row r="713" spans="1:27" ht="16">
      <c r="A713" s="57"/>
      <c r="B713" s="57"/>
      <c r="C713" s="57"/>
      <c r="D713" s="57"/>
      <c r="E713" s="57"/>
      <c r="F713" s="57"/>
      <c r="G713" s="57"/>
      <c r="H713" s="7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  <c r="AA713" s="57"/>
    </row>
    <row r="714" spans="1:27" ht="16">
      <c r="A714" s="57"/>
      <c r="B714" s="57"/>
      <c r="C714" s="57"/>
      <c r="D714" s="57"/>
      <c r="E714" s="57"/>
      <c r="F714" s="57"/>
      <c r="G714" s="57"/>
      <c r="H714" s="7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  <c r="AA714" s="57"/>
    </row>
    <row r="715" spans="1:27" ht="16">
      <c r="A715" s="57"/>
      <c r="B715" s="57"/>
      <c r="C715" s="57"/>
      <c r="D715" s="57"/>
      <c r="E715" s="57"/>
      <c r="F715" s="57"/>
      <c r="G715" s="57"/>
      <c r="H715" s="7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  <c r="AA715" s="57"/>
    </row>
    <row r="716" spans="1:27" ht="16">
      <c r="A716" s="57"/>
      <c r="B716" s="57"/>
      <c r="C716" s="57"/>
      <c r="D716" s="57"/>
      <c r="E716" s="57"/>
      <c r="F716" s="57"/>
      <c r="G716" s="57"/>
      <c r="H716" s="7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  <c r="AA716" s="57"/>
    </row>
    <row r="717" spans="1:27" ht="16">
      <c r="A717" s="57"/>
      <c r="B717" s="57"/>
      <c r="C717" s="57"/>
      <c r="D717" s="57"/>
      <c r="E717" s="57"/>
      <c r="F717" s="57"/>
      <c r="G717" s="57"/>
      <c r="H717" s="7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  <c r="AA717" s="57"/>
    </row>
    <row r="718" spans="1:27" ht="16">
      <c r="A718" s="57"/>
      <c r="B718" s="57"/>
      <c r="C718" s="57"/>
      <c r="D718" s="57"/>
      <c r="E718" s="57"/>
      <c r="F718" s="57"/>
      <c r="G718" s="57"/>
      <c r="H718" s="7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  <c r="AA718" s="57"/>
    </row>
    <row r="719" spans="1:27" ht="16">
      <c r="A719" s="57"/>
      <c r="B719" s="57"/>
      <c r="C719" s="57"/>
      <c r="D719" s="57"/>
      <c r="E719" s="57"/>
      <c r="F719" s="57"/>
      <c r="G719" s="57"/>
      <c r="H719" s="7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  <c r="AA719" s="57"/>
    </row>
    <row r="720" spans="1:27" ht="16">
      <c r="A720" s="57"/>
      <c r="B720" s="57"/>
      <c r="C720" s="57"/>
      <c r="D720" s="57"/>
      <c r="E720" s="57"/>
      <c r="F720" s="57"/>
      <c r="G720" s="57"/>
      <c r="H720" s="7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  <c r="AA720" s="57"/>
    </row>
    <row r="721" spans="1:27" ht="16">
      <c r="A721" s="57"/>
      <c r="B721" s="57"/>
      <c r="C721" s="57"/>
      <c r="D721" s="57"/>
      <c r="E721" s="57"/>
      <c r="F721" s="57"/>
      <c r="G721" s="57"/>
      <c r="H721" s="7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7"/>
    </row>
    <row r="722" spans="1:27" ht="16">
      <c r="A722" s="57"/>
      <c r="B722" s="57"/>
      <c r="C722" s="57"/>
      <c r="D722" s="57"/>
      <c r="E722" s="57"/>
      <c r="F722" s="57"/>
      <c r="G722" s="57"/>
      <c r="H722" s="7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7"/>
    </row>
    <row r="723" spans="1:27" ht="16">
      <c r="A723" s="57"/>
      <c r="B723" s="57"/>
      <c r="C723" s="57"/>
      <c r="D723" s="57"/>
      <c r="E723" s="57"/>
      <c r="F723" s="57"/>
      <c r="G723" s="57"/>
      <c r="H723" s="7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  <c r="AA723" s="57"/>
    </row>
    <row r="724" spans="1:27" ht="16">
      <c r="A724" s="57"/>
      <c r="B724" s="57"/>
      <c r="C724" s="57"/>
      <c r="D724" s="57"/>
      <c r="E724" s="57"/>
      <c r="F724" s="57"/>
      <c r="G724" s="57"/>
      <c r="H724" s="7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  <c r="AA724" s="57"/>
    </row>
    <row r="725" spans="1:27" ht="16">
      <c r="A725" s="57"/>
      <c r="B725" s="57"/>
      <c r="C725" s="57"/>
      <c r="D725" s="57"/>
      <c r="E725" s="57"/>
      <c r="F725" s="57"/>
      <c r="G725" s="57"/>
      <c r="H725" s="7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7"/>
    </row>
    <row r="726" spans="1:27" ht="16">
      <c r="A726" s="57"/>
      <c r="B726" s="57"/>
      <c r="C726" s="57"/>
      <c r="D726" s="57"/>
      <c r="E726" s="57"/>
      <c r="F726" s="57"/>
      <c r="G726" s="57"/>
      <c r="H726" s="7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  <c r="AA726" s="57"/>
    </row>
    <row r="727" spans="1:27" ht="16">
      <c r="A727" s="57"/>
      <c r="B727" s="57"/>
      <c r="C727" s="57"/>
      <c r="D727" s="57"/>
      <c r="E727" s="57"/>
      <c r="F727" s="57"/>
      <c r="G727" s="57"/>
      <c r="H727" s="7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  <c r="AA727" s="57"/>
    </row>
    <row r="728" spans="1:27" ht="16">
      <c r="A728" s="57"/>
      <c r="B728" s="57"/>
      <c r="C728" s="57"/>
      <c r="D728" s="57"/>
      <c r="E728" s="57"/>
      <c r="F728" s="57"/>
      <c r="G728" s="57"/>
      <c r="H728" s="7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  <c r="AA728" s="57"/>
    </row>
    <row r="729" spans="1:27" ht="16">
      <c r="A729" s="57"/>
      <c r="B729" s="57"/>
      <c r="C729" s="57"/>
      <c r="D729" s="57"/>
      <c r="E729" s="57"/>
      <c r="F729" s="57"/>
      <c r="G729" s="57"/>
      <c r="H729" s="7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  <c r="AA729" s="57"/>
    </row>
    <row r="730" spans="1:27" ht="16">
      <c r="A730" s="57"/>
      <c r="B730" s="57"/>
      <c r="C730" s="57"/>
      <c r="D730" s="57"/>
      <c r="E730" s="57"/>
      <c r="F730" s="57"/>
      <c r="G730" s="57"/>
      <c r="H730" s="7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  <c r="AA730" s="57"/>
    </row>
    <row r="731" spans="1:27" ht="16">
      <c r="A731" s="57"/>
      <c r="B731" s="57"/>
      <c r="C731" s="57"/>
      <c r="D731" s="57"/>
      <c r="E731" s="57"/>
      <c r="F731" s="57"/>
      <c r="G731" s="57"/>
      <c r="H731" s="7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  <c r="AA731" s="57"/>
    </row>
    <row r="732" spans="1:27" ht="16">
      <c r="A732" s="57"/>
      <c r="B732" s="57"/>
      <c r="C732" s="57"/>
      <c r="D732" s="57"/>
      <c r="E732" s="57"/>
      <c r="F732" s="57"/>
      <c r="G732" s="57"/>
      <c r="H732" s="7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  <c r="AA732" s="57"/>
    </row>
    <row r="733" spans="1:27" ht="16">
      <c r="A733" s="57"/>
      <c r="B733" s="57"/>
      <c r="C733" s="57"/>
      <c r="D733" s="57"/>
      <c r="E733" s="57"/>
      <c r="F733" s="57"/>
      <c r="G733" s="57"/>
      <c r="H733" s="7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  <c r="AA733" s="57"/>
    </row>
    <row r="734" spans="1:27" ht="16">
      <c r="A734" s="57"/>
      <c r="B734" s="57"/>
      <c r="C734" s="57"/>
      <c r="D734" s="57"/>
      <c r="E734" s="57"/>
      <c r="F734" s="57"/>
      <c r="G734" s="57"/>
      <c r="H734" s="7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  <c r="AA734" s="57"/>
    </row>
    <row r="735" spans="1:27" ht="16">
      <c r="A735" s="57"/>
      <c r="B735" s="57"/>
      <c r="C735" s="57"/>
      <c r="D735" s="57"/>
      <c r="E735" s="57"/>
      <c r="F735" s="57"/>
      <c r="G735" s="57"/>
      <c r="H735" s="7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  <c r="AA735" s="57"/>
    </row>
    <row r="736" spans="1:27" ht="16">
      <c r="A736" s="57"/>
      <c r="B736" s="57"/>
      <c r="C736" s="57"/>
      <c r="D736" s="57"/>
      <c r="E736" s="57"/>
      <c r="F736" s="57"/>
      <c r="G736" s="57"/>
      <c r="H736" s="7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  <c r="AA736" s="57"/>
    </row>
    <row r="737" spans="1:27" ht="16">
      <c r="A737" s="57"/>
      <c r="B737" s="57"/>
      <c r="C737" s="57"/>
      <c r="D737" s="57"/>
      <c r="E737" s="57"/>
      <c r="F737" s="57"/>
      <c r="G737" s="57"/>
      <c r="H737" s="7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  <c r="AA737" s="57"/>
    </row>
    <row r="738" spans="1:27" ht="16">
      <c r="A738" s="57"/>
      <c r="B738" s="57"/>
      <c r="C738" s="57"/>
      <c r="D738" s="57"/>
      <c r="E738" s="57"/>
      <c r="F738" s="57"/>
      <c r="G738" s="57"/>
      <c r="H738" s="7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  <c r="AA738" s="57"/>
    </row>
    <row r="739" spans="1:27" ht="16">
      <c r="A739" s="57"/>
      <c r="B739" s="57"/>
      <c r="C739" s="57"/>
      <c r="D739" s="57"/>
      <c r="E739" s="57"/>
      <c r="F739" s="57"/>
      <c r="G739" s="57"/>
      <c r="H739" s="7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  <c r="AA739" s="57"/>
    </row>
    <row r="740" spans="1:27" ht="16">
      <c r="A740" s="57"/>
      <c r="B740" s="57"/>
      <c r="C740" s="57"/>
      <c r="D740" s="57"/>
      <c r="E740" s="57"/>
      <c r="F740" s="57"/>
      <c r="G740" s="57"/>
      <c r="H740" s="7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  <c r="AA740" s="57"/>
    </row>
    <row r="741" spans="1:27" ht="16">
      <c r="A741" s="57"/>
      <c r="B741" s="57"/>
      <c r="C741" s="57"/>
      <c r="D741" s="57"/>
      <c r="E741" s="57"/>
      <c r="F741" s="57"/>
      <c r="G741" s="57"/>
      <c r="H741" s="7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  <c r="AA741" s="57"/>
    </row>
    <row r="742" spans="1:27" ht="16">
      <c r="A742" s="57"/>
      <c r="B742" s="57"/>
      <c r="C742" s="57"/>
      <c r="D742" s="57"/>
      <c r="E742" s="57"/>
      <c r="F742" s="57"/>
      <c r="G742" s="57"/>
      <c r="H742" s="7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  <c r="AA742" s="57"/>
    </row>
    <row r="743" spans="1:27" ht="16">
      <c r="A743" s="57"/>
      <c r="B743" s="57"/>
      <c r="C743" s="57"/>
      <c r="D743" s="57"/>
      <c r="E743" s="57"/>
      <c r="F743" s="57"/>
      <c r="G743" s="57"/>
      <c r="H743" s="7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  <c r="AA743" s="57"/>
    </row>
    <row r="744" spans="1:27" ht="16">
      <c r="A744" s="57"/>
      <c r="B744" s="57"/>
      <c r="C744" s="57"/>
      <c r="D744" s="57"/>
      <c r="E744" s="57"/>
      <c r="F744" s="57"/>
      <c r="G744" s="57"/>
      <c r="H744" s="7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  <c r="AA744" s="57"/>
    </row>
    <row r="745" spans="1:27" ht="16">
      <c r="A745" s="57"/>
      <c r="B745" s="57"/>
      <c r="C745" s="57"/>
      <c r="D745" s="57"/>
      <c r="E745" s="57"/>
      <c r="F745" s="57"/>
      <c r="G745" s="57"/>
      <c r="H745" s="7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  <c r="AA745" s="57"/>
    </row>
    <row r="746" spans="1:27" ht="16">
      <c r="A746" s="57"/>
      <c r="B746" s="57"/>
      <c r="C746" s="57"/>
      <c r="D746" s="57"/>
      <c r="E746" s="57"/>
      <c r="F746" s="57"/>
      <c r="G746" s="57"/>
      <c r="H746" s="7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  <c r="AA746" s="57"/>
    </row>
    <row r="747" spans="1:27" ht="16">
      <c r="A747" s="57"/>
      <c r="B747" s="57"/>
      <c r="C747" s="57"/>
      <c r="D747" s="57"/>
      <c r="E747" s="57"/>
      <c r="F747" s="57"/>
      <c r="G747" s="57"/>
      <c r="H747" s="7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  <c r="AA747" s="57"/>
    </row>
    <row r="748" spans="1:27" ht="16">
      <c r="A748" s="57"/>
      <c r="B748" s="57"/>
      <c r="C748" s="57"/>
      <c r="D748" s="57"/>
      <c r="E748" s="57"/>
      <c r="F748" s="57"/>
      <c r="G748" s="57"/>
      <c r="H748" s="7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  <c r="AA748" s="57"/>
    </row>
    <row r="749" spans="1:27" ht="16">
      <c r="A749" s="57"/>
      <c r="B749" s="57"/>
      <c r="C749" s="57"/>
      <c r="D749" s="57"/>
      <c r="E749" s="57"/>
      <c r="F749" s="57"/>
      <c r="G749" s="57"/>
      <c r="H749" s="7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  <c r="AA749" s="57"/>
    </row>
    <row r="750" spans="1:27" ht="16">
      <c r="A750" s="57"/>
      <c r="B750" s="57"/>
      <c r="C750" s="57"/>
      <c r="D750" s="57"/>
      <c r="E750" s="57"/>
      <c r="F750" s="57"/>
      <c r="G750" s="57"/>
      <c r="H750" s="7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  <c r="AA750" s="57"/>
    </row>
    <row r="751" spans="1:27" ht="16">
      <c r="A751" s="57"/>
      <c r="B751" s="57"/>
      <c r="C751" s="57"/>
      <c r="D751" s="57"/>
      <c r="E751" s="57"/>
      <c r="F751" s="57"/>
      <c r="G751" s="57"/>
      <c r="H751" s="7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  <c r="AA751" s="57"/>
    </row>
    <row r="752" spans="1:27" ht="16">
      <c r="A752" s="57"/>
      <c r="B752" s="57"/>
      <c r="C752" s="57"/>
      <c r="D752" s="57"/>
      <c r="E752" s="57"/>
      <c r="F752" s="57"/>
      <c r="G752" s="57"/>
      <c r="H752" s="7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  <c r="AA752" s="57"/>
    </row>
    <row r="753" spans="1:27" ht="16">
      <c r="A753" s="57"/>
      <c r="B753" s="57"/>
      <c r="C753" s="57"/>
      <c r="D753" s="57"/>
      <c r="E753" s="57"/>
      <c r="F753" s="57"/>
      <c r="G753" s="57"/>
      <c r="H753" s="7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  <c r="AA753" s="57"/>
    </row>
    <row r="754" spans="1:27" ht="16">
      <c r="A754" s="57"/>
      <c r="B754" s="57"/>
      <c r="C754" s="57"/>
      <c r="D754" s="57"/>
      <c r="E754" s="57"/>
      <c r="F754" s="57"/>
      <c r="G754" s="57"/>
      <c r="H754" s="7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  <c r="AA754" s="57"/>
    </row>
    <row r="755" spans="1:27" ht="16">
      <c r="A755" s="57"/>
      <c r="B755" s="57"/>
      <c r="C755" s="57"/>
      <c r="D755" s="57"/>
      <c r="E755" s="57"/>
      <c r="F755" s="57"/>
      <c r="G755" s="57"/>
      <c r="H755" s="7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  <c r="AA755" s="57"/>
    </row>
    <row r="756" spans="1:27" ht="16">
      <c r="A756" s="57"/>
      <c r="B756" s="57"/>
      <c r="C756" s="57"/>
      <c r="D756" s="57"/>
      <c r="E756" s="57"/>
      <c r="F756" s="57"/>
      <c r="G756" s="57"/>
      <c r="H756" s="7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</row>
    <row r="757" spans="1:27" ht="16">
      <c r="A757" s="57"/>
      <c r="B757" s="57"/>
      <c r="C757" s="57"/>
      <c r="D757" s="57"/>
      <c r="E757" s="57"/>
      <c r="F757" s="57"/>
      <c r="G757" s="57"/>
      <c r="H757" s="7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  <c r="AA757" s="57"/>
    </row>
    <row r="758" spans="1:27" ht="16">
      <c r="A758" s="57"/>
      <c r="B758" s="57"/>
      <c r="C758" s="57"/>
      <c r="D758" s="57"/>
      <c r="E758" s="57"/>
      <c r="F758" s="57"/>
      <c r="G758" s="57"/>
      <c r="H758" s="7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  <c r="AA758" s="57"/>
    </row>
    <row r="759" spans="1:27" ht="16">
      <c r="A759" s="57"/>
      <c r="B759" s="57"/>
      <c r="C759" s="57"/>
      <c r="D759" s="57"/>
      <c r="E759" s="57"/>
      <c r="F759" s="57"/>
      <c r="G759" s="57"/>
      <c r="H759" s="7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  <c r="AA759" s="57"/>
    </row>
    <row r="760" spans="1:27" ht="16">
      <c r="A760" s="57"/>
      <c r="B760" s="57"/>
      <c r="C760" s="57"/>
      <c r="D760" s="57"/>
      <c r="E760" s="57"/>
      <c r="F760" s="57"/>
      <c r="G760" s="57"/>
      <c r="H760" s="7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  <c r="AA760" s="57"/>
    </row>
    <row r="761" spans="1:27" ht="16">
      <c r="A761" s="57"/>
      <c r="B761" s="57"/>
      <c r="C761" s="57"/>
      <c r="D761" s="57"/>
      <c r="E761" s="57"/>
      <c r="F761" s="57"/>
      <c r="G761" s="57"/>
      <c r="H761" s="7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  <c r="AA761" s="57"/>
    </row>
    <row r="762" spans="1:27" ht="16">
      <c r="A762" s="57"/>
      <c r="B762" s="57"/>
      <c r="C762" s="57"/>
      <c r="D762" s="57"/>
      <c r="E762" s="57"/>
      <c r="F762" s="57"/>
      <c r="G762" s="57"/>
      <c r="H762" s="7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  <c r="AA762" s="57"/>
    </row>
    <row r="763" spans="1:27" ht="16">
      <c r="A763" s="57"/>
      <c r="B763" s="57"/>
      <c r="C763" s="57"/>
      <c r="D763" s="57"/>
      <c r="E763" s="57"/>
      <c r="F763" s="57"/>
      <c r="G763" s="57"/>
      <c r="H763" s="7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  <c r="AA763" s="57"/>
    </row>
    <row r="764" spans="1:27" ht="16">
      <c r="A764" s="57"/>
      <c r="B764" s="57"/>
      <c r="C764" s="57"/>
      <c r="D764" s="57"/>
      <c r="E764" s="57"/>
      <c r="F764" s="57"/>
      <c r="G764" s="57"/>
      <c r="H764" s="7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  <c r="AA764" s="57"/>
    </row>
    <row r="765" spans="1:27" ht="16">
      <c r="A765" s="57"/>
      <c r="B765" s="57"/>
      <c r="C765" s="57"/>
      <c r="D765" s="57"/>
      <c r="E765" s="57"/>
      <c r="F765" s="57"/>
      <c r="G765" s="57"/>
      <c r="H765" s="7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  <c r="AA765" s="57"/>
    </row>
    <row r="766" spans="1:27" ht="16">
      <c r="A766" s="57"/>
      <c r="B766" s="57"/>
      <c r="C766" s="57"/>
      <c r="D766" s="57"/>
      <c r="E766" s="57"/>
      <c r="F766" s="57"/>
      <c r="G766" s="57"/>
      <c r="H766" s="7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7"/>
    </row>
    <row r="767" spans="1:27" ht="16">
      <c r="A767" s="57"/>
      <c r="B767" s="57"/>
      <c r="C767" s="57"/>
      <c r="D767" s="57"/>
      <c r="E767" s="57"/>
      <c r="F767" s="57"/>
      <c r="G767" s="57"/>
      <c r="H767" s="7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</row>
    <row r="768" spans="1:27" ht="16">
      <c r="A768" s="57"/>
      <c r="B768" s="57"/>
      <c r="C768" s="57"/>
      <c r="D768" s="57"/>
      <c r="E768" s="57"/>
      <c r="F768" s="57"/>
      <c r="G768" s="57"/>
      <c r="H768" s="7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  <c r="AA768" s="57"/>
    </row>
    <row r="769" spans="1:27" ht="16">
      <c r="A769" s="57"/>
      <c r="B769" s="57"/>
      <c r="C769" s="57"/>
      <c r="D769" s="57"/>
      <c r="E769" s="57"/>
      <c r="F769" s="57"/>
      <c r="G769" s="57"/>
      <c r="H769" s="7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  <c r="AA769" s="57"/>
    </row>
    <row r="770" spans="1:27" ht="16">
      <c r="A770" s="57"/>
      <c r="B770" s="57"/>
      <c r="C770" s="57"/>
      <c r="D770" s="57"/>
      <c r="E770" s="57"/>
      <c r="F770" s="57"/>
      <c r="G770" s="57"/>
      <c r="H770" s="7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  <c r="AA770" s="57"/>
    </row>
    <row r="771" spans="1:27" ht="16">
      <c r="A771" s="57"/>
      <c r="B771" s="57"/>
      <c r="C771" s="57"/>
      <c r="D771" s="57"/>
      <c r="E771" s="57"/>
      <c r="F771" s="57"/>
      <c r="G771" s="57"/>
      <c r="H771" s="7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  <c r="AA771" s="57"/>
    </row>
    <row r="772" spans="1:27" ht="16">
      <c r="A772" s="57"/>
      <c r="B772" s="57"/>
      <c r="C772" s="57"/>
      <c r="D772" s="57"/>
      <c r="E772" s="57"/>
      <c r="F772" s="57"/>
      <c r="G772" s="57"/>
      <c r="H772" s="7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  <c r="AA772" s="57"/>
    </row>
    <row r="773" spans="1:27" ht="16">
      <c r="A773" s="57"/>
      <c r="B773" s="57"/>
      <c r="C773" s="57"/>
      <c r="D773" s="57"/>
      <c r="E773" s="57"/>
      <c r="F773" s="57"/>
      <c r="G773" s="57"/>
      <c r="H773" s="7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  <c r="AA773" s="57"/>
    </row>
    <row r="774" spans="1:27" ht="16">
      <c r="A774" s="57"/>
      <c r="B774" s="57"/>
      <c r="C774" s="57"/>
      <c r="D774" s="57"/>
      <c r="E774" s="57"/>
      <c r="F774" s="57"/>
      <c r="G774" s="57"/>
      <c r="H774" s="7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  <c r="AA774" s="57"/>
    </row>
    <row r="775" spans="1:27" ht="16">
      <c r="A775" s="57"/>
      <c r="B775" s="57"/>
      <c r="C775" s="57"/>
      <c r="D775" s="57"/>
      <c r="E775" s="57"/>
      <c r="F775" s="57"/>
      <c r="G775" s="57"/>
      <c r="H775" s="7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  <c r="AA775" s="57"/>
    </row>
    <row r="776" spans="1:27" ht="16">
      <c r="A776" s="57"/>
      <c r="B776" s="57"/>
      <c r="C776" s="57"/>
      <c r="D776" s="57"/>
      <c r="E776" s="57"/>
      <c r="F776" s="57"/>
      <c r="G776" s="57"/>
      <c r="H776" s="7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  <c r="AA776" s="57"/>
    </row>
    <row r="777" spans="1:27" ht="16">
      <c r="A777" s="57"/>
      <c r="B777" s="57"/>
      <c r="C777" s="57"/>
      <c r="D777" s="57"/>
      <c r="E777" s="57"/>
      <c r="F777" s="57"/>
      <c r="G777" s="57"/>
      <c r="H777" s="7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  <c r="AA777" s="57"/>
    </row>
    <row r="778" spans="1:27" ht="16">
      <c r="A778" s="57"/>
      <c r="B778" s="57"/>
      <c r="C778" s="57"/>
      <c r="D778" s="57"/>
      <c r="E778" s="57"/>
      <c r="F778" s="57"/>
      <c r="G778" s="57"/>
      <c r="H778" s="7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  <c r="AA778" s="57"/>
    </row>
    <row r="779" spans="1:27" ht="16">
      <c r="A779" s="57"/>
      <c r="B779" s="57"/>
      <c r="C779" s="57"/>
      <c r="D779" s="57"/>
      <c r="E779" s="57"/>
      <c r="F779" s="57"/>
      <c r="G779" s="57"/>
      <c r="H779" s="7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  <c r="AA779" s="57"/>
    </row>
    <row r="780" spans="1:27" ht="16">
      <c r="A780" s="57"/>
      <c r="B780" s="57"/>
      <c r="C780" s="57"/>
      <c r="D780" s="57"/>
      <c r="E780" s="57"/>
      <c r="F780" s="57"/>
      <c r="G780" s="57"/>
      <c r="H780" s="7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  <c r="AA780" s="57"/>
    </row>
    <row r="781" spans="1:27" ht="16">
      <c r="A781" s="57"/>
      <c r="B781" s="57"/>
      <c r="C781" s="57"/>
      <c r="D781" s="57"/>
      <c r="E781" s="57"/>
      <c r="F781" s="57"/>
      <c r="G781" s="57"/>
      <c r="H781" s="7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  <c r="AA781" s="57"/>
    </row>
    <row r="782" spans="1:27" ht="16">
      <c r="A782" s="57"/>
      <c r="B782" s="57"/>
      <c r="C782" s="57"/>
      <c r="D782" s="57"/>
      <c r="E782" s="57"/>
      <c r="F782" s="57"/>
      <c r="G782" s="57"/>
      <c r="H782" s="7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7"/>
    </row>
    <row r="783" spans="1:27" ht="16">
      <c r="A783" s="57"/>
      <c r="B783" s="57"/>
      <c r="C783" s="57"/>
      <c r="D783" s="57"/>
      <c r="E783" s="57"/>
      <c r="F783" s="57"/>
      <c r="G783" s="57"/>
      <c r="H783" s="7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7"/>
    </row>
    <row r="784" spans="1:27" ht="16">
      <c r="A784" s="57"/>
      <c r="B784" s="57"/>
      <c r="C784" s="57"/>
      <c r="D784" s="57"/>
      <c r="E784" s="57"/>
      <c r="F784" s="57"/>
      <c r="G784" s="57"/>
      <c r="H784" s="7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7"/>
    </row>
    <row r="785" spans="1:27" ht="16">
      <c r="A785" s="57"/>
      <c r="B785" s="57"/>
      <c r="C785" s="57"/>
      <c r="D785" s="57"/>
      <c r="E785" s="57"/>
      <c r="F785" s="57"/>
      <c r="G785" s="57"/>
      <c r="H785" s="7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7"/>
    </row>
    <row r="786" spans="1:27" ht="16">
      <c r="A786" s="57"/>
      <c r="B786" s="57"/>
      <c r="C786" s="57"/>
      <c r="D786" s="57"/>
      <c r="E786" s="57"/>
      <c r="F786" s="57"/>
      <c r="G786" s="57"/>
      <c r="H786" s="7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7"/>
    </row>
    <row r="787" spans="1:27" ht="16">
      <c r="A787" s="57"/>
      <c r="B787" s="57"/>
      <c r="C787" s="57"/>
      <c r="D787" s="57"/>
      <c r="E787" s="57"/>
      <c r="F787" s="57"/>
      <c r="G787" s="57"/>
      <c r="H787" s="7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  <c r="AA787" s="57"/>
    </row>
    <row r="788" spans="1:27" ht="16">
      <c r="A788" s="57"/>
      <c r="B788" s="57"/>
      <c r="C788" s="57"/>
      <c r="D788" s="57"/>
      <c r="E788" s="57"/>
      <c r="F788" s="57"/>
      <c r="G788" s="57"/>
      <c r="H788" s="7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  <c r="AA788" s="57"/>
    </row>
    <row r="789" spans="1:27" ht="16">
      <c r="A789" s="57"/>
      <c r="B789" s="57"/>
      <c r="C789" s="57"/>
      <c r="D789" s="57"/>
      <c r="E789" s="57"/>
      <c r="F789" s="57"/>
      <c r="G789" s="57"/>
      <c r="H789" s="7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  <c r="AA789" s="57"/>
    </row>
    <row r="790" spans="1:27" ht="16">
      <c r="A790" s="57"/>
      <c r="B790" s="57"/>
      <c r="C790" s="57"/>
      <c r="D790" s="57"/>
      <c r="E790" s="57"/>
      <c r="F790" s="57"/>
      <c r="G790" s="57"/>
      <c r="H790" s="7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  <c r="AA790" s="57"/>
    </row>
    <row r="791" spans="1:27" ht="16">
      <c r="A791" s="57"/>
      <c r="B791" s="57"/>
      <c r="C791" s="57"/>
      <c r="D791" s="57"/>
      <c r="E791" s="57"/>
      <c r="F791" s="57"/>
      <c r="G791" s="57"/>
      <c r="H791" s="7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  <c r="AA791" s="57"/>
    </row>
    <row r="792" spans="1:27" ht="16">
      <c r="A792" s="57"/>
      <c r="B792" s="57"/>
      <c r="C792" s="57"/>
      <c r="D792" s="57"/>
      <c r="E792" s="57"/>
      <c r="F792" s="57"/>
      <c r="G792" s="57"/>
      <c r="H792" s="7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  <c r="AA792" s="57"/>
    </row>
    <row r="793" spans="1:27" ht="16">
      <c r="A793" s="57"/>
      <c r="B793" s="57"/>
      <c r="C793" s="57"/>
      <c r="D793" s="57"/>
      <c r="E793" s="57"/>
      <c r="F793" s="57"/>
      <c r="G793" s="57"/>
      <c r="H793" s="7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  <c r="AA793" s="57"/>
    </row>
    <row r="794" spans="1:27" ht="16">
      <c r="A794" s="57"/>
      <c r="B794" s="57"/>
      <c r="C794" s="57"/>
      <c r="D794" s="57"/>
      <c r="E794" s="57"/>
      <c r="F794" s="57"/>
      <c r="G794" s="57"/>
      <c r="H794" s="7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  <c r="AA794" s="57"/>
    </row>
    <row r="795" spans="1:27" ht="16">
      <c r="A795" s="57"/>
      <c r="B795" s="57"/>
      <c r="C795" s="57"/>
      <c r="D795" s="57"/>
      <c r="E795" s="57"/>
      <c r="F795" s="57"/>
      <c r="G795" s="57"/>
      <c r="H795" s="7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  <c r="AA795" s="57"/>
    </row>
    <row r="796" spans="1:27" ht="16">
      <c r="A796" s="57"/>
      <c r="B796" s="57"/>
      <c r="C796" s="57"/>
      <c r="D796" s="57"/>
      <c r="E796" s="57"/>
      <c r="F796" s="57"/>
      <c r="G796" s="57"/>
      <c r="H796" s="7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7"/>
    </row>
    <row r="797" spans="1:27" ht="16">
      <c r="A797" s="57"/>
      <c r="B797" s="57"/>
      <c r="C797" s="57"/>
      <c r="D797" s="57"/>
      <c r="E797" s="57"/>
      <c r="F797" s="57"/>
      <c r="G797" s="57"/>
      <c r="H797" s="7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7"/>
    </row>
    <row r="798" spans="1:27" ht="16">
      <c r="A798" s="57"/>
      <c r="B798" s="57"/>
      <c r="C798" s="57"/>
      <c r="D798" s="57"/>
      <c r="E798" s="57"/>
      <c r="F798" s="57"/>
      <c r="G798" s="57"/>
      <c r="H798" s="7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7"/>
    </row>
    <row r="799" spans="1:27" ht="16">
      <c r="A799" s="57"/>
      <c r="B799" s="57"/>
      <c r="C799" s="57"/>
      <c r="D799" s="57"/>
      <c r="E799" s="57"/>
      <c r="F799" s="57"/>
      <c r="G799" s="57"/>
      <c r="H799" s="7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  <c r="AA799" s="57"/>
    </row>
    <row r="800" spans="1:27" ht="16">
      <c r="A800" s="57"/>
      <c r="B800" s="57"/>
      <c r="C800" s="57"/>
      <c r="D800" s="57"/>
      <c r="E800" s="57"/>
      <c r="F800" s="57"/>
      <c r="G800" s="57"/>
      <c r="H800" s="7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7"/>
    </row>
    <row r="801" spans="1:27" ht="16">
      <c r="A801" s="57"/>
      <c r="B801" s="57"/>
      <c r="C801" s="57"/>
      <c r="D801" s="57"/>
      <c r="E801" s="57"/>
      <c r="F801" s="57"/>
      <c r="G801" s="57"/>
      <c r="H801" s="7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7"/>
    </row>
    <row r="802" spans="1:27" ht="16">
      <c r="A802" s="57"/>
      <c r="B802" s="57"/>
      <c r="C802" s="57"/>
      <c r="D802" s="57"/>
      <c r="E802" s="57"/>
      <c r="F802" s="57"/>
      <c r="G802" s="57"/>
      <c r="H802" s="7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7"/>
    </row>
    <row r="803" spans="1:27" ht="16">
      <c r="A803" s="57"/>
      <c r="B803" s="57"/>
      <c r="C803" s="57"/>
      <c r="D803" s="57"/>
      <c r="E803" s="57"/>
      <c r="F803" s="57"/>
      <c r="G803" s="57"/>
      <c r="H803" s="7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7"/>
    </row>
    <row r="804" spans="1:27" ht="16">
      <c r="A804" s="57"/>
      <c r="B804" s="57"/>
      <c r="C804" s="57"/>
      <c r="D804" s="57"/>
      <c r="E804" s="57"/>
      <c r="F804" s="57"/>
      <c r="G804" s="57"/>
      <c r="H804" s="7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7"/>
    </row>
    <row r="805" spans="1:27" ht="16">
      <c r="A805" s="57"/>
      <c r="B805" s="57"/>
      <c r="C805" s="57"/>
      <c r="D805" s="57"/>
      <c r="E805" s="57"/>
      <c r="F805" s="57"/>
      <c r="G805" s="57"/>
      <c r="H805" s="7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7"/>
    </row>
    <row r="806" spans="1:27" ht="16">
      <c r="A806" s="57"/>
      <c r="B806" s="57"/>
      <c r="C806" s="57"/>
      <c r="D806" s="57"/>
      <c r="E806" s="57"/>
      <c r="F806" s="57"/>
      <c r="G806" s="57"/>
      <c r="H806" s="7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7"/>
    </row>
    <row r="807" spans="1:27" ht="16">
      <c r="A807" s="57"/>
      <c r="B807" s="57"/>
      <c r="C807" s="57"/>
      <c r="D807" s="57"/>
      <c r="E807" s="57"/>
      <c r="F807" s="57"/>
      <c r="G807" s="57"/>
      <c r="H807" s="7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7"/>
    </row>
    <row r="808" spans="1:27" ht="16">
      <c r="A808" s="57"/>
      <c r="B808" s="57"/>
      <c r="C808" s="57"/>
      <c r="D808" s="57"/>
      <c r="E808" s="57"/>
      <c r="F808" s="57"/>
      <c r="G808" s="57"/>
      <c r="H808" s="7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7"/>
    </row>
    <row r="809" spans="1:27" ht="16">
      <c r="A809" s="57"/>
      <c r="B809" s="57"/>
      <c r="C809" s="57"/>
      <c r="D809" s="57"/>
      <c r="E809" s="57"/>
      <c r="F809" s="57"/>
      <c r="G809" s="57"/>
      <c r="H809" s="7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7"/>
    </row>
    <row r="810" spans="1:27" ht="16">
      <c r="A810" s="57"/>
      <c r="B810" s="57"/>
      <c r="C810" s="57"/>
      <c r="D810" s="57"/>
      <c r="E810" s="57"/>
      <c r="F810" s="57"/>
      <c r="G810" s="57"/>
      <c r="H810" s="7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7"/>
    </row>
    <row r="811" spans="1:27" ht="16">
      <c r="A811" s="57"/>
      <c r="B811" s="57"/>
      <c r="C811" s="57"/>
      <c r="D811" s="57"/>
      <c r="E811" s="57"/>
      <c r="F811" s="57"/>
      <c r="G811" s="57"/>
      <c r="H811" s="7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</row>
    <row r="812" spans="1:27" ht="16">
      <c r="A812" s="57"/>
      <c r="B812" s="57"/>
      <c r="C812" s="57"/>
      <c r="D812" s="57"/>
      <c r="E812" s="57"/>
      <c r="F812" s="57"/>
      <c r="G812" s="57"/>
      <c r="H812" s="7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</row>
    <row r="813" spans="1:27" ht="16">
      <c r="A813" s="57"/>
      <c r="B813" s="57"/>
      <c r="C813" s="57"/>
      <c r="D813" s="57"/>
      <c r="E813" s="57"/>
      <c r="F813" s="57"/>
      <c r="G813" s="57"/>
      <c r="H813" s="7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  <c r="AA813" s="57"/>
    </row>
    <row r="814" spans="1:27" ht="16">
      <c r="A814" s="57"/>
      <c r="B814" s="57"/>
      <c r="C814" s="57"/>
      <c r="D814" s="57"/>
      <c r="E814" s="57"/>
      <c r="F814" s="57"/>
      <c r="G814" s="57"/>
      <c r="H814" s="7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  <c r="AA814" s="57"/>
    </row>
    <row r="815" spans="1:27" ht="16">
      <c r="A815" s="57"/>
      <c r="B815" s="57"/>
      <c r="C815" s="57"/>
      <c r="D815" s="57"/>
      <c r="E815" s="57"/>
      <c r="F815" s="57"/>
      <c r="G815" s="57"/>
      <c r="H815" s="7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  <c r="AA815" s="57"/>
    </row>
    <row r="816" spans="1:27" ht="16">
      <c r="A816" s="57"/>
      <c r="B816" s="57"/>
      <c r="C816" s="57"/>
      <c r="D816" s="57"/>
      <c r="E816" s="57"/>
      <c r="F816" s="57"/>
      <c r="G816" s="57"/>
      <c r="H816" s="7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  <c r="AA816" s="57"/>
    </row>
    <row r="817" spans="1:27" ht="16">
      <c r="A817" s="57"/>
      <c r="B817" s="57"/>
      <c r="C817" s="57"/>
      <c r="D817" s="57"/>
      <c r="E817" s="57"/>
      <c r="F817" s="57"/>
      <c r="G817" s="57"/>
      <c r="H817" s="7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  <c r="AA817" s="57"/>
    </row>
    <row r="818" spans="1:27" ht="16">
      <c r="A818" s="57"/>
      <c r="B818" s="57"/>
      <c r="C818" s="57"/>
      <c r="D818" s="57"/>
      <c r="E818" s="57"/>
      <c r="F818" s="57"/>
      <c r="G818" s="57"/>
      <c r="H818" s="7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  <c r="AA818" s="57"/>
    </row>
    <row r="819" spans="1:27" ht="16">
      <c r="A819" s="57"/>
      <c r="B819" s="57"/>
      <c r="C819" s="57"/>
      <c r="D819" s="57"/>
      <c r="E819" s="57"/>
      <c r="F819" s="57"/>
      <c r="G819" s="57"/>
      <c r="H819" s="7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  <c r="AA819" s="57"/>
    </row>
    <row r="820" spans="1:27" ht="16">
      <c r="A820" s="57"/>
      <c r="B820" s="57"/>
      <c r="C820" s="57"/>
      <c r="D820" s="57"/>
      <c r="E820" s="57"/>
      <c r="F820" s="57"/>
      <c r="G820" s="57"/>
      <c r="H820" s="7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  <c r="AA820" s="57"/>
    </row>
    <row r="821" spans="1:27" ht="16">
      <c r="A821" s="57"/>
      <c r="B821" s="57"/>
      <c r="C821" s="57"/>
      <c r="D821" s="57"/>
      <c r="E821" s="57"/>
      <c r="F821" s="57"/>
      <c r="G821" s="57"/>
      <c r="H821" s="7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  <c r="AA821" s="57"/>
    </row>
    <row r="822" spans="1:27" ht="16">
      <c r="A822" s="57"/>
      <c r="B822" s="57"/>
      <c r="C822" s="57"/>
      <c r="D822" s="57"/>
      <c r="E822" s="57"/>
      <c r="F822" s="57"/>
      <c r="G822" s="57"/>
      <c r="H822" s="7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  <c r="AA822" s="57"/>
    </row>
    <row r="823" spans="1:27" ht="16">
      <c r="A823" s="57"/>
      <c r="B823" s="57"/>
      <c r="C823" s="57"/>
      <c r="D823" s="57"/>
      <c r="E823" s="57"/>
      <c r="F823" s="57"/>
      <c r="G823" s="57"/>
      <c r="H823" s="7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  <c r="AA823" s="57"/>
    </row>
    <row r="824" spans="1:27" ht="16">
      <c r="A824" s="57"/>
      <c r="B824" s="57"/>
      <c r="C824" s="57"/>
      <c r="D824" s="57"/>
      <c r="E824" s="57"/>
      <c r="F824" s="57"/>
      <c r="G824" s="57"/>
      <c r="H824" s="7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  <c r="AA824" s="57"/>
    </row>
    <row r="825" spans="1:27" ht="16">
      <c r="A825" s="57"/>
      <c r="B825" s="57"/>
      <c r="C825" s="57"/>
      <c r="D825" s="57"/>
      <c r="E825" s="57"/>
      <c r="F825" s="57"/>
      <c r="G825" s="57"/>
      <c r="H825" s="7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  <c r="AA825" s="57"/>
    </row>
    <row r="826" spans="1:27" ht="16">
      <c r="A826" s="57"/>
      <c r="B826" s="57"/>
      <c r="C826" s="57"/>
      <c r="D826" s="57"/>
      <c r="E826" s="57"/>
      <c r="F826" s="57"/>
      <c r="G826" s="57"/>
      <c r="H826" s="7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  <c r="AA826" s="57"/>
    </row>
    <row r="827" spans="1:27" ht="16">
      <c r="A827" s="57"/>
      <c r="B827" s="57"/>
      <c r="C827" s="57"/>
      <c r="D827" s="57"/>
      <c r="E827" s="57"/>
      <c r="F827" s="57"/>
      <c r="G827" s="57"/>
      <c r="H827" s="7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  <c r="AA827" s="57"/>
    </row>
    <row r="828" spans="1:27" ht="16">
      <c r="A828" s="57"/>
      <c r="B828" s="57"/>
      <c r="C828" s="57"/>
      <c r="D828" s="57"/>
      <c r="E828" s="57"/>
      <c r="F828" s="57"/>
      <c r="G828" s="57"/>
      <c r="H828" s="7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  <c r="AA828" s="57"/>
    </row>
    <row r="829" spans="1:27" ht="16">
      <c r="A829" s="57"/>
      <c r="B829" s="57"/>
      <c r="C829" s="57"/>
      <c r="D829" s="57"/>
      <c r="E829" s="57"/>
      <c r="F829" s="57"/>
      <c r="G829" s="57"/>
      <c r="H829" s="7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  <c r="AA829" s="57"/>
    </row>
    <row r="830" spans="1:27" ht="16">
      <c r="A830" s="57"/>
      <c r="B830" s="57"/>
      <c r="C830" s="57"/>
      <c r="D830" s="57"/>
      <c r="E830" s="57"/>
      <c r="F830" s="57"/>
      <c r="G830" s="57"/>
      <c r="H830" s="7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7"/>
    </row>
    <row r="831" spans="1:27" ht="16">
      <c r="A831" s="57"/>
      <c r="B831" s="57"/>
      <c r="C831" s="57"/>
      <c r="D831" s="57"/>
      <c r="E831" s="57"/>
      <c r="F831" s="57"/>
      <c r="G831" s="57"/>
      <c r="H831" s="7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  <c r="AA831" s="57"/>
    </row>
    <row r="832" spans="1:27" ht="16">
      <c r="A832" s="57"/>
      <c r="B832" s="57"/>
      <c r="C832" s="57"/>
      <c r="D832" s="57"/>
      <c r="E832" s="57"/>
      <c r="F832" s="57"/>
      <c r="G832" s="57"/>
      <c r="H832" s="7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  <c r="AA832" s="57"/>
    </row>
    <row r="833" spans="1:27" ht="16">
      <c r="A833" s="57"/>
      <c r="B833" s="57"/>
      <c r="C833" s="57"/>
      <c r="D833" s="57"/>
      <c r="E833" s="57"/>
      <c r="F833" s="57"/>
      <c r="G833" s="57"/>
      <c r="H833" s="7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  <c r="AA833" s="57"/>
    </row>
    <row r="834" spans="1:27" ht="16">
      <c r="A834" s="57"/>
      <c r="B834" s="57"/>
      <c r="C834" s="57"/>
      <c r="D834" s="57"/>
      <c r="E834" s="57"/>
      <c r="F834" s="57"/>
      <c r="G834" s="57"/>
      <c r="H834" s="7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  <c r="AA834" s="57"/>
    </row>
    <row r="835" spans="1:27" ht="16">
      <c r="A835" s="57"/>
      <c r="B835" s="57"/>
      <c r="C835" s="57"/>
      <c r="D835" s="57"/>
      <c r="E835" s="57"/>
      <c r="F835" s="57"/>
      <c r="G835" s="57"/>
      <c r="H835" s="7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  <c r="AA835" s="57"/>
    </row>
    <row r="836" spans="1:27" ht="16">
      <c r="A836" s="57"/>
      <c r="B836" s="57"/>
      <c r="C836" s="57"/>
      <c r="D836" s="57"/>
      <c r="E836" s="57"/>
      <c r="F836" s="57"/>
      <c r="G836" s="57"/>
      <c r="H836" s="7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  <c r="AA836" s="57"/>
    </row>
    <row r="837" spans="1:27" ht="16">
      <c r="A837" s="57"/>
      <c r="B837" s="57"/>
      <c r="C837" s="57"/>
      <c r="D837" s="57"/>
      <c r="E837" s="57"/>
      <c r="F837" s="57"/>
      <c r="G837" s="57"/>
      <c r="H837" s="7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  <c r="AA837" s="57"/>
    </row>
    <row r="838" spans="1:27" ht="16">
      <c r="A838" s="57"/>
      <c r="B838" s="57"/>
      <c r="C838" s="57"/>
      <c r="D838" s="57"/>
      <c r="E838" s="57"/>
      <c r="F838" s="57"/>
      <c r="G838" s="57"/>
      <c r="H838" s="7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  <c r="AA838" s="57"/>
    </row>
    <row r="839" spans="1:27" ht="16">
      <c r="A839" s="57"/>
      <c r="B839" s="57"/>
      <c r="C839" s="57"/>
      <c r="D839" s="57"/>
      <c r="E839" s="57"/>
      <c r="F839" s="57"/>
      <c r="G839" s="57"/>
      <c r="H839" s="7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  <c r="AA839" s="57"/>
    </row>
    <row r="840" spans="1:27" ht="16">
      <c r="A840" s="57"/>
      <c r="B840" s="57"/>
      <c r="C840" s="57"/>
      <c r="D840" s="57"/>
      <c r="E840" s="57"/>
      <c r="F840" s="57"/>
      <c r="G840" s="57"/>
      <c r="H840" s="7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  <c r="AA840" s="57"/>
    </row>
    <row r="841" spans="1:27" ht="16">
      <c r="A841" s="57"/>
      <c r="B841" s="57"/>
      <c r="C841" s="57"/>
      <c r="D841" s="57"/>
      <c r="E841" s="57"/>
      <c r="F841" s="57"/>
      <c r="G841" s="57"/>
      <c r="H841" s="7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  <c r="AA841" s="57"/>
    </row>
    <row r="842" spans="1:27" ht="16">
      <c r="A842" s="57"/>
      <c r="B842" s="57"/>
      <c r="C842" s="57"/>
      <c r="D842" s="57"/>
      <c r="E842" s="57"/>
      <c r="F842" s="57"/>
      <c r="G842" s="57"/>
      <c r="H842" s="7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  <c r="AA842" s="57"/>
    </row>
    <row r="843" spans="1:27" ht="16">
      <c r="A843" s="57"/>
      <c r="B843" s="57"/>
      <c r="C843" s="57"/>
      <c r="D843" s="57"/>
      <c r="E843" s="57"/>
      <c r="F843" s="57"/>
      <c r="G843" s="57"/>
      <c r="H843" s="7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  <c r="AA843" s="57"/>
    </row>
    <row r="844" spans="1:27" ht="16">
      <c r="A844" s="57"/>
      <c r="B844" s="57"/>
      <c r="C844" s="57"/>
      <c r="D844" s="57"/>
      <c r="E844" s="57"/>
      <c r="F844" s="57"/>
      <c r="G844" s="57"/>
      <c r="H844" s="7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  <c r="AA844" s="57"/>
    </row>
    <row r="845" spans="1:27" ht="16">
      <c r="A845" s="57"/>
      <c r="B845" s="57"/>
      <c r="C845" s="57"/>
      <c r="D845" s="57"/>
      <c r="E845" s="57"/>
      <c r="F845" s="57"/>
      <c r="G845" s="57"/>
      <c r="H845" s="7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  <c r="AA845" s="57"/>
    </row>
    <row r="846" spans="1:27" ht="16">
      <c r="A846" s="57"/>
      <c r="B846" s="57"/>
      <c r="C846" s="57"/>
      <c r="D846" s="57"/>
      <c r="E846" s="57"/>
      <c r="F846" s="57"/>
      <c r="G846" s="57"/>
      <c r="H846" s="7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  <c r="AA846" s="57"/>
    </row>
    <row r="847" spans="1:27" ht="16">
      <c r="A847" s="57"/>
      <c r="B847" s="57"/>
      <c r="C847" s="57"/>
      <c r="D847" s="57"/>
      <c r="E847" s="57"/>
      <c r="F847" s="57"/>
      <c r="G847" s="57"/>
      <c r="H847" s="7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  <c r="AA847" s="57"/>
    </row>
    <row r="848" spans="1:27" ht="16">
      <c r="A848" s="57"/>
      <c r="B848" s="57"/>
      <c r="C848" s="57"/>
      <c r="D848" s="57"/>
      <c r="E848" s="57"/>
      <c r="F848" s="57"/>
      <c r="G848" s="57"/>
      <c r="H848" s="7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  <c r="AA848" s="57"/>
    </row>
    <row r="849" spans="1:27" ht="16">
      <c r="A849" s="57"/>
      <c r="B849" s="57"/>
      <c r="C849" s="57"/>
      <c r="D849" s="57"/>
      <c r="E849" s="57"/>
      <c r="F849" s="57"/>
      <c r="G849" s="57"/>
      <c r="H849" s="7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  <c r="AA849" s="57"/>
    </row>
    <row r="850" spans="1:27" ht="16">
      <c r="A850" s="57"/>
      <c r="B850" s="57"/>
      <c r="C850" s="57"/>
      <c r="D850" s="57"/>
      <c r="E850" s="57"/>
      <c r="F850" s="57"/>
      <c r="G850" s="57"/>
      <c r="H850" s="7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  <c r="AA850" s="57"/>
    </row>
    <row r="851" spans="1:27" ht="16">
      <c r="A851" s="57"/>
      <c r="B851" s="57"/>
      <c r="C851" s="57"/>
      <c r="D851" s="57"/>
      <c r="E851" s="57"/>
      <c r="F851" s="57"/>
      <c r="G851" s="57"/>
      <c r="H851" s="7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  <c r="AA851" s="57"/>
    </row>
    <row r="852" spans="1:27" ht="16">
      <c r="A852" s="57"/>
      <c r="B852" s="57"/>
      <c r="C852" s="57"/>
      <c r="D852" s="57"/>
      <c r="E852" s="57"/>
      <c r="F852" s="57"/>
      <c r="G852" s="57"/>
      <c r="H852" s="7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  <c r="AA852" s="57"/>
    </row>
    <row r="853" spans="1:27" ht="16">
      <c r="A853" s="57"/>
      <c r="B853" s="57"/>
      <c r="C853" s="57"/>
      <c r="D853" s="57"/>
      <c r="E853" s="57"/>
      <c r="F853" s="57"/>
      <c r="G853" s="57"/>
      <c r="H853" s="7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  <c r="AA853" s="57"/>
    </row>
    <row r="854" spans="1:27" ht="16">
      <c r="A854" s="57"/>
      <c r="B854" s="57"/>
      <c r="C854" s="57"/>
      <c r="D854" s="57"/>
      <c r="E854" s="57"/>
      <c r="F854" s="57"/>
      <c r="G854" s="57"/>
      <c r="H854" s="7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  <c r="AA854" s="57"/>
    </row>
    <row r="855" spans="1:27" ht="16">
      <c r="A855" s="57"/>
      <c r="B855" s="57"/>
      <c r="C855" s="57"/>
      <c r="D855" s="57"/>
      <c r="E855" s="57"/>
      <c r="F855" s="57"/>
      <c r="G855" s="57"/>
      <c r="H855" s="7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  <c r="AA855" s="57"/>
    </row>
    <row r="856" spans="1:27" ht="16">
      <c r="A856" s="57"/>
      <c r="B856" s="57"/>
      <c r="C856" s="57"/>
      <c r="D856" s="57"/>
      <c r="E856" s="57"/>
      <c r="F856" s="57"/>
      <c r="G856" s="57"/>
      <c r="H856" s="7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</row>
    <row r="857" spans="1:27" ht="16">
      <c r="A857" s="57"/>
      <c r="B857" s="57"/>
      <c r="C857" s="57"/>
      <c r="D857" s="57"/>
      <c r="E857" s="57"/>
      <c r="F857" s="57"/>
      <c r="G857" s="57"/>
      <c r="H857" s="7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7"/>
    </row>
    <row r="858" spans="1:27" ht="16">
      <c r="A858" s="57"/>
      <c r="B858" s="57"/>
      <c r="C858" s="57"/>
      <c r="D858" s="57"/>
      <c r="E858" s="57"/>
      <c r="F858" s="57"/>
      <c r="G858" s="57"/>
      <c r="H858" s="7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  <c r="AA858" s="57"/>
    </row>
    <row r="859" spans="1:27" ht="16">
      <c r="A859" s="57"/>
      <c r="B859" s="57"/>
      <c r="C859" s="57"/>
      <c r="D859" s="57"/>
      <c r="E859" s="57"/>
      <c r="F859" s="57"/>
      <c r="G859" s="57"/>
      <c r="H859" s="7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  <c r="AA859" s="57"/>
    </row>
    <row r="860" spans="1:27" ht="16">
      <c r="A860" s="57"/>
      <c r="B860" s="57"/>
      <c r="C860" s="57"/>
      <c r="D860" s="57"/>
      <c r="E860" s="57"/>
      <c r="F860" s="57"/>
      <c r="G860" s="57"/>
      <c r="H860" s="7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  <c r="AA860" s="57"/>
    </row>
    <row r="861" spans="1:27" ht="16">
      <c r="A861" s="57"/>
      <c r="B861" s="57"/>
      <c r="C861" s="57"/>
      <c r="D861" s="57"/>
      <c r="E861" s="57"/>
      <c r="F861" s="57"/>
      <c r="G861" s="57"/>
      <c r="H861" s="7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  <c r="AA861" s="57"/>
    </row>
    <row r="862" spans="1:27" ht="16">
      <c r="A862" s="57"/>
      <c r="B862" s="57"/>
      <c r="C862" s="57"/>
      <c r="D862" s="57"/>
      <c r="E862" s="57"/>
      <c r="F862" s="57"/>
      <c r="G862" s="57"/>
      <c r="H862" s="7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  <c r="AA862" s="57"/>
    </row>
    <row r="863" spans="1:27" ht="16">
      <c r="A863" s="57"/>
      <c r="B863" s="57"/>
      <c r="C863" s="57"/>
      <c r="D863" s="57"/>
      <c r="E863" s="57"/>
      <c r="F863" s="57"/>
      <c r="G863" s="57"/>
      <c r="H863" s="7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  <c r="AA863" s="57"/>
    </row>
    <row r="864" spans="1:27" ht="16">
      <c r="A864" s="57"/>
      <c r="B864" s="57"/>
      <c r="C864" s="57"/>
      <c r="D864" s="57"/>
      <c r="E864" s="57"/>
      <c r="F864" s="57"/>
      <c r="G864" s="57"/>
      <c r="H864" s="7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  <c r="AA864" s="57"/>
    </row>
    <row r="865" spans="1:27" ht="16">
      <c r="A865" s="57"/>
      <c r="B865" s="57"/>
      <c r="C865" s="57"/>
      <c r="D865" s="57"/>
      <c r="E865" s="57"/>
      <c r="F865" s="57"/>
      <c r="G865" s="57"/>
      <c r="H865" s="7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  <c r="AA865" s="57"/>
    </row>
    <row r="866" spans="1:27" ht="16">
      <c r="A866" s="57"/>
      <c r="B866" s="57"/>
      <c r="C866" s="57"/>
      <c r="D866" s="57"/>
      <c r="E866" s="57"/>
      <c r="F866" s="57"/>
      <c r="G866" s="57"/>
      <c r="H866" s="7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  <c r="AA866" s="57"/>
    </row>
    <row r="867" spans="1:27" ht="16">
      <c r="A867" s="57"/>
      <c r="B867" s="57"/>
      <c r="C867" s="57"/>
      <c r="D867" s="57"/>
      <c r="E867" s="57"/>
      <c r="F867" s="57"/>
      <c r="G867" s="57"/>
      <c r="H867" s="7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  <c r="AA867" s="57"/>
    </row>
    <row r="868" spans="1:27" ht="16">
      <c r="A868" s="57"/>
      <c r="B868" s="57"/>
      <c r="C868" s="57"/>
      <c r="D868" s="57"/>
      <c r="E868" s="57"/>
      <c r="F868" s="57"/>
      <c r="G868" s="57"/>
      <c r="H868" s="7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  <c r="AA868" s="57"/>
    </row>
    <row r="869" spans="1:27" ht="16">
      <c r="A869" s="57"/>
      <c r="B869" s="57"/>
      <c r="C869" s="57"/>
      <c r="D869" s="57"/>
      <c r="E869" s="57"/>
      <c r="F869" s="57"/>
      <c r="G869" s="57"/>
      <c r="H869" s="7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  <c r="AA869" s="57"/>
    </row>
    <row r="870" spans="1:27" ht="16">
      <c r="A870" s="57"/>
      <c r="B870" s="57"/>
      <c r="C870" s="57"/>
      <c r="D870" s="57"/>
      <c r="E870" s="57"/>
      <c r="F870" s="57"/>
      <c r="G870" s="57"/>
      <c r="H870" s="7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  <c r="AA870" s="57"/>
    </row>
    <row r="871" spans="1:27" ht="16">
      <c r="A871" s="57"/>
      <c r="B871" s="57"/>
      <c r="C871" s="57"/>
      <c r="D871" s="57"/>
      <c r="E871" s="57"/>
      <c r="F871" s="57"/>
      <c r="G871" s="57"/>
      <c r="H871" s="7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  <c r="AA871" s="57"/>
    </row>
    <row r="872" spans="1:27" ht="16">
      <c r="A872" s="57"/>
      <c r="B872" s="57"/>
      <c r="C872" s="57"/>
      <c r="D872" s="57"/>
      <c r="E872" s="57"/>
      <c r="F872" s="57"/>
      <c r="G872" s="57"/>
      <c r="H872" s="7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7"/>
    </row>
    <row r="873" spans="1:27" ht="16">
      <c r="A873" s="57"/>
      <c r="B873" s="57"/>
      <c r="C873" s="57"/>
      <c r="D873" s="57"/>
      <c r="E873" s="57"/>
      <c r="F873" s="57"/>
      <c r="G873" s="57"/>
      <c r="H873" s="7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  <c r="AA873" s="57"/>
    </row>
    <row r="874" spans="1:27" ht="16">
      <c r="A874" s="57"/>
      <c r="B874" s="57"/>
      <c r="C874" s="57"/>
      <c r="D874" s="57"/>
      <c r="E874" s="57"/>
      <c r="F874" s="57"/>
      <c r="G874" s="57"/>
      <c r="H874" s="7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  <c r="AA874" s="57"/>
    </row>
    <row r="875" spans="1:27" ht="16">
      <c r="A875" s="57"/>
      <c r="B875" s="57"/>
      <c r="C875" s="57"/>
      <c r="D875" s="57"/>
      <c r="E875" s="57"/>
      <c r="F875" s="57"/>
      <c r="G875" s="57"/>
      <c r="H875" s="7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  <c r="AA875" s="57"/>
    </row>
    <row r="876" spans="1:27" ht="16">
      <c r="A876" s="57"/>
      <c r="B876" s="57"/>
      <c r="C876" s="57"/>
      <c r="D876" s="57"/>
      <c r="E876" s="57"/>
      <c r="F876" s="57"/>
      <c r="G876" s="57"/>
      <c r="H876" s="7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  <c r="AA876" s="57"/>
    </row>
    <row r="877" spans="1:27" ht="16">
      <c r="A877" s="57"/>
      <c r="B877" s="57"/>
      <c r="C877" s="57"/>
      <c r="D877" s="57"/>
      <c r="E877" s="57"/>
      <c r="F877" s="57"/>
      <c r="G877" s="57"/>
      <c r="H877" s="7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  <c r="AA877" s="57"/>
    </row>
    <row r="878" spans="1:27" ht="16">
      <c r="A878" s="57"/>
      <c r="B878" s="57"/>
      <c r="C878" s="57"/>
      <c r="D878" s="57"/>
      <c r="E878" s="57"/>
      <c r="F878" s="57"/>
      <c r="G878" s="57"/>
      <c r="H878" s="7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  <c r="AA878" s="57"/>
    </row>
    <row r="879" spans="1:27" ht="16">
      <c r="A879" s="57"/>
      <c r="B879" s="57"/>
      <c r="C879" s="57"/>
      <c r="D879" s="57"/>
      <c r="E879" s="57"/>
      <c r="F879" s="57"/>
      <c r="G879" s="57"/>
      <c r="H879" s="7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7"/>
    </row>
    <row r="880" spans="1:27" ht="16">
      <c r="A880" s="57"/>
      <c r="B880" s="57"/>
      <c r="C880" s="57"/>
      <c r="D880" s="57"/>
      <c r="E880" s="57"/>
      <c r="F880" s="57"/>
      <c r="G880" s="57"/>
      <c r="H880" s="7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  <c r="AA880" s="57"/>
    </row>
    <row r="881" spans="1:27" ht="16">
      <c r="A881" s="57"/>
      <c r="B881" s="57"/>
      <c r="C881" s="57"/>
      <c r="D881" s="57"/>
      <c r="E881" s="57"/>
      <c r="F881" s="57"/>
      <c r="G881" s="57"/>
      <c r="H881" s="7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  <c r="AA881" s="57"/>
    </row>
    <row r="882" spans="1:27" ht="16">
      <c r="A882" s="57"/>
      <c r="B882" s="57"/>
      <c r="C882" s="57"/>
      <c r="D882" s="57"/>
      <c r="E882" s="57"/>
      <c r="F882" s="57"/>
      <c r="G882" s="57"/>
      <c r="H882" s="7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  <c r="AA882" s="57"/>
    </row>
    <row r="883" spans="1:27" ht="16">
      <c r="A883" s="57"/>
      <c r="B883" s="57"/>
      <c r="C883" s="57"/>
      <c r="D883" s="57"/>
      <c r="E883" s="57"/>
      <c r="F883" s="57"/>
      <c r="G883" s="57"/>
      <c r="H883" s="7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  <c r="AA883" s="57"/>
    </row>
    <row r="884" spans="1:27" ht="16">
      <c r="A884" s="57"/>
      <c r="B884" s="57"/>
      <c r="C884" s="57"/>
      <c r="D884" s="57"/>
      <c r="E884" s="57"/>
      <c r="F884" s="57"/>
      <c r="G884" s="57"/>
      <c r="H884" s="7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  <c r="AA884" s="57"/>
    </row>
    <row r="885" spans="1:27" ht="16">
      <c r="A885" s="57"/>
      <c r="B885" s="57"/>
      <c r="C885" s="57"/>
      <c r="D885" s="57"/>
      <c r="E885" s="57"/>
      <c r="F885" s="57"/>
      <c r="G885" s="57"/>
      <c r="H885" s="7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  <c r="AA885" s="57"/>
    </row>
    <row r="886" spans="1:27" ht="16">
      <c r="A886" s="57"/>
      <c r="B886" s="57"/>
      <c r="C886" s="57"/>
      <c r="D886" s="57"/>
      <c r="E886" s="57"/>
      <c r="F886" s="57"/>
      <c r="G886" s="57"/>
      <c r="H886" s="7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  <c r="AA886" s="57"/>
    </row>
    <row r="887" spans="1:27" ht="16">
      <c r="A887" s="57"/>
      <c r="B887" s="57"/>
      <c r="C887" s="57"/>
      <c r="D887" s="57"/>
      <c r="E887" s="57"/>
      <c r="F887" s="57"/>
      <c r="G887" s="57"/>
      <c r="H887" s="7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  <c r="AA887" s="57"/>
    </row>
    <row r="888" spans="1:27" ht="16">
      <c r="A888" s="57"/>
      <c r="B888" s="57"/>
      <c r="C888" s="57"/>
      <c r="D888" s="57"/>
      <c r="E888" s="57"/>
      <c r="F888" s="57"/>
      <c r="G888" s="57"/>
      <c r="H888" s="7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  <c r="AA888" s="57"/>
    </row>
    <row r="889" spans="1:27" ht="16">
      <c r="A889" s="57"/>
      <c r="B889" s="57"/>
      <c r="C889" s="57"/>
      <c r="D889" s="57"/>
      <c r="E889" s="57"/>
      <c r="F889" s="57"/>
      <c r="G889" s="57"/>
      <c r="H889" s="7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  <c r="AA889" s="57"/>
    </row>
    <row r="890" spans="1:27" ht="16">
      <c r="A890" s="57"/>
      <c r="B890" s="57"/>
      <c r="C890" s="57"/>
      <c r="D890" s="57"/>
      <c r="E890" s="57"/>
      <c r="F890" s="57"/>
      <c r="G890" s="57"/>
      <c r="H890" s="7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  <c r="AA890" s="57"/>
    </row>
    <row r="891" spans="1:27" ht="16">
      <c r="A891" s="57"/>
      <c r="B891" s="57"/>
      <c r="C891" s="57"/>
      <c r="D891" s="57"/>
      <c r="E891" s="57"/>
      <c r="F891" s="57"/>
      <c r="G891" s="57"/>
      <c r="H891" s="7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  <c r="AA891" s="57"/>
    </row>
    <row r="892" spans="1:27" ht="16">
      <c r="A892" s="57"/>
      <c r="B892" s="57"/>
      <c r="C892" s="57"/>
      <c r="D892" s="57"/>
      <c r="E892" s="57"/>
      <c r="F892" s="57"/>
      <c r="G892" s="57"/>
      <c r="H892" s="7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  <c r="AA892" s="57"/>
    </row>
    <row r="893" spans="1:27" ht="16">
      <c r="A893" s="57"/>
      <c r="B893" s="57"/>
      <c r="C893" s="57"/>
      <c r="D893" s="57"/>
      <c r="E893" s="57"/>
      <c r="F893" s="57"/>
      <c r="G893" s="57"/>
      <c r="H893" s="7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  <c r="AA893" s="57"/>
    </row>
    <row r="894" spans="1:27" ht="16">
      <c r="A894" s="57"/>
      <c r="B894" s="57"/>
      <c r="C894" s="57"/>
      <c r="D894" s="57"/>
      <c r="E894" s="57"/>
      <c r="F894" s="57"/>
      <c r="G894" s="57"/>
      <c r="H894" s="7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  <c r="AA894" s="57"/>
    </row>
    <row r="895" spans="1:27" ht="16">
      <c r="A895" s="57"/>
      <c r="B895" s="57"/>
      <c r="C895" s="57"/>
      <c r="D895" s="57"/>
      <c r="E895" s="57"/>
      <c r="F895" s="57"/>
      <c r="G895" s="57"/>
      <c r="H895" s="7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  <c r="AA895" s="57"/>
    </row>
    <row r="896" spans="1:27" ht="16">
      <c r="A896" s="57"/>
      <c r="B896" s="57"/>
      <c r="C896" s="57"/>
      <c r="D896" s="57"/>
      <c r="E896" s="57"/>
      <c r="F896" s="57"/>
      <c r="G896" s="57"/>
      <c r="H896" s="7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  <c r="AA896" s="57"/>
    </row>
    <row r="897" spans="1:27" ht="16">
      <c r="A897" s="57"/>
      <c r="B897" s="57"/>
      <c r="C897" s="57"/>
      <c r="D897" s="57"/>
      <c r="E897" s="57"/>
      <c r="F897" s="57"/>
      <c r="G897" s="57"/>
      <c r="H897" s="7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  <c r="AA897" s="57"/>
    </row>
    <row r="898" spans="1:27" ht="16">
      <c r="A898" s="57"/>
      <c r="B898" s="57"/>
      <c r="C898" s="57"/>
      <c r="D898" s="57"/>
      <c r="E898" s="57"/>
      <c r="F898" s="57"/>
      <c r="G898" s="57"/>
      <c r="H898" s="7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  <c r="AA898" s="57"/>
    </row>
    <row r="899" spans="1:27" ht="16">
      <c r="A899" s="57"/>
      <c r="B899" s="57"/>
      <c r="C899" s="57"/>
      <c r="D899" s="57"/>
      <c r="E899" s="57"/>
      <c r="F899" s="57"/>
      <c r="G899" s="57"/>
      <c r="H899" s="7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  <c r="AA899" s="57"/>
    </row>
    <row r="900" spans="1:27" ht="16">
      <c r="A900" s="57"/>
      <c r="B900" s="57"/>
      <c r="C900" s="57"/>
      <c r="D900" s="57"/>
      <c r="E900" s="57"/>
      <c r="F900" s="57"/>
      <c r="G900" s="57"/>
      <c r="H900" s="7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  <c r="AA900" s="57"/>
    </row>
    <row r="901" spans="1:27" ht="16">
      <c r="A901" s="57"/>
      <c r="B901" s="57"/>
      <c r="C901" s="57"/>
      <c r="D901" s="57"/>
      <c r="E901" s="57"/>
      <c r="F901" s="57"/>
      <c r="G901" s="57"/>
      <c r="H901" s="7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</row>
    <row r="902" spans="1:27" ht="16">
      <c r="A902" s="57"/>
      <c r="B902" s="57"/>
      <c r="C902" s="57"/>
      <c r="D902" s="57"/>
      <c r="E902" s="57"/>
      <c r="F902" s="57"/>
      <c r="G902" s="57"/>
      <c r="H902" s="7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</row>
    <row r="903" spans="1:27" ht="16">
      <c r="A903" s="57"/>
      <c r="B903" s="57"/>
      <c r="C903" s="57"/>
      <c r="D903" s="57"/>
      <c r="E903" s="57"/>
      <c r="F903" s="57"/>
      <c r="G903" s="57"/>
      <c r="H903" s="7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  <c r="AA903" s="57"/>
    </row>
    <row r="904" spans="1:27" ht="16">
      <c r="A904" s="57"/>
      <c r="B904" s="57"/>
      <c r="C904" s="57"/>
      <c r="D904" s="57"/>
      <c r="E904" s="57"/>
      <c r="F904" s="57"/>
      <c r="G904" s="57"/>
      <c r="H904" s="7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  <c r="AA904" s="57"/>
    </row>
    <row r="905" spans="1:27" ht="16">
      <c r="A905" s="57"/>
      <c r="B905" s="57"/>
      <c r="C905" s="57"/>
      <c r="D905" s="57"/>
      <c r="E905" s="57"/>
      <c r="F905" s="57"/>
      <c r="G905" s="57"/>
      <c r="H905" s="7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  <c r="AA905" s="57"/>
    </row>
    <row r="906" spans="1:27" ht="16">
      <c r="A906" s="57"/>
      <c r="B906" s="57"/>
      <c r="C906" s="57"/>
      <c r="D906" s="57"/>
      <c r="E906" s="57"/>
      <c r="F906" s="57"/>
      <c r="G906" s="57"/>
      <c r="H906" s="7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  <c r="AA906" s="57"/>
    </row>
    <row r="907" spans="1:27" ht="16">
      <c r="A907" s="57"/>
      <c r="B907" s="57"/>
      <c r="C907" s="57"/>
      <c r="D907" s="57"/>
      <c r="E907" s="57"/>
      <c r="F907" s="57"/>
      <c r="G907" s="57"/>
      <c r="H907" s="7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  <c r="AA907" s="57"/>
    </row>
    <row r="908" spans="1:27" ht="16">
      <c r="A908" s="57"/>
      <c r="B908" s="57"/>
      <c r="C908" s="57"/>
      <c r="D908" s="57"/>
      <c r="E908" s="57"/>
      <c r="F908" s="57"/>
      <c r="G908" s="57"/>
      <c r="H908" s="7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  <c r="AA908" s="57"/>
    </row>
    <row r="909" spans="1:27" ht="16">
      <c r="A909" s="57"/>
      <c r="B909" s="57"/>
      <c r="C909" s="57"/>
      <c r="D909" s="57"/>
      <c r="E909" s="57"/>
      <c r="F909" s="57"/>
      <c r="G909" s="57"/>
      <c r="H909" s="7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  <c r="AA909" s="57"/>
    </row>
    <row r="910" spans="1:27" ht="16">
      <c r="A910" s="57"/>
      <c r="B910" s="57"/>
      <c r="C910" s="57"/>
      <c r="D910" s="57"/>
      <c r="E910" s="57"/>
      <c r="F910" s="57"/>
      <c r="G910" s="57"/>
      <c r="H910" s="7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  <c r="AA910" s="57"/>
    </row>
    <row r="911" spans="1:27" ht="16">
      <c r="A911" s="57"/>
      <c r="B911" s="57"/>
      <c r="C911" s="57"/>
      <c r="D911" s="57"/>
      <c r="E911" s="57"/>
      <c r="F911" s="57"/>
      <c r="G911" s="57"/>
      <c r="H911" s="7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  <c r="AA911" s="57"/>
    </row>
    <row r="912" spans="1:27" ht="16">
      <c r="A912" s="57"/>
      <c r="B912" s="57"/>
      <c r="C912" s="57"/>
      <c r="D912" s="57"/>
      <c r="E912" s="57"/>
      <c r="F912" s="57"/>
      <c r="G912" s="57"/>
      <c r="H912" s="7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  <c r="AA912" s="57"/>
    </row>
    <row r="913" spans="1:27" ht="16">
      <c r="A913" s="57"/>
      <c r="B913" s="57"/>
      <c r="C913" s="57"/>
      <c r="D913" s="57"/>
      <c r="E913" s="57"/>
      <c r="F913" s="57"/>
      <c r="G913" s="57"/>
      <c r="H913" s="7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  <c r="AA913" s="57"/>
    </row>
    <row r="914" spans="1:27" ht="16">
      <c r="A914" s="57"/>
      <c r="B914" s="57"/>
      <c r="C914" s="57"/>
      <c r="D914" s="57"/>
      <c r="E914" s="57"/>
      <c r="F914" s="57"/>
      <c r="G914" s="57"/>
      <c r="H914" s="7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  <c r="AA914" s="57"/>
    </row>
    <row r="915" spans="1:27" ht="16">
      <c r="A915" s="57"/>
      <c r="B915" s="57"/>
      <c r="C915" s="57"/>
      <c r="D915" s="57"/>
      <c r="E915" s="57"/>
      <c r="F915" s="57"/>
      <c r="G915" s="57"/>
      <c r="H915" s="7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  <c r="AA915" s="57"/>
    </row>
    <row r="916" spans="1:27" ht="16">
      <c r="A916" s="57"/>
      <c r="B916" s="57"/>
      <c r="C916" s="57"/>
      <c r="D916" s="57"/>
      <c r="E916" s="57"/>
      <c r="F916" s="57"/>
      <c r="G916" s="57"/>
      <c r="H916" s="7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  <c r="AA916" s="57"/>
    </row>
    <row r="917" spans="1:27" ht="16">
      <c r="A917" s="57"/>
      <c r="B917" s="57"/>
      <c r="C917" s="57"/>
      <c r="D917" s="57"/>
      <c r="E917" s="57"/>
      <c r="F917" s="57"/>
      <c r="G917" s="57"/>
      <c r="H917" s="7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  <c r="AA917" s="57"/>
    </row>
    <row r="918" spans="1:27" ht="16">
      <c r="A918" s="57"/>
      <c r="B918" s="57"/>
      <c r="C918" s="57"/>
      <c r="D918" s="57"/>
      <c r="E918" s="57"/>
      <c r="F918" s="57"/>
      <c r="G918" s="57"/>
      <c r="H918" s="7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  <c r="AA918" s="57"/>
    </row>
    <row r="919" spans="1:27" ht="16">
      <c r="A919" s="57"/>
      <c r="B919" s="57"/>
      <c r="C919" s="57"/>
      <c r="D919" s="57"/>
      <c r="E919" s="57"/>
      <c r="F919" s="57"/>
      <c r="G919" s="57"/>
      <c r="H919" s="7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  <c r="AA919" s="57"/>
    </row>
    <row r="920" spans="1:27" ht="16">
      <c r="A920" s="57"/>
      <c r="B920" s="57"/>
      <c r="C920" s="57"/>
      <c r="D920" s="57"/>
      <c r="E920" s="57"/>
      <c r="F920" s="57"/>
      <c r="G920" s="57"/>
      <c r="H920" s="7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  <c r="AA920" s="57"/>
    </row>
    <row r="921" spans="1:27" ht="16">
      <c r="A921" s="57"/>
      <c r="B921" s="57"/>
      <c r="C921" s="57"/>
      <c r="D921" s="57"/>
      <c r="E921" s="57"/>
      <c r="F921" s="57"/>
      <c r="G921" s="57"/>
      <c r="H921" s="7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  <c r="AA921" s="57"/>
    </row>
    <row r="922" spans="1:27" ht="16">
      <c r="A922" s="57"/>
      <c r="B922" s="57"/>
      <c r="C922" s="57"/>
      <c r="D922" s="57"/>
      <c r="E922" s="57"/>
      <c r="F922" s="57"/>
      <c r="G922" s="57"/>
      <c r="H922" s="7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  <c r="AA922" s="57"/>
    </row>
    <row r="923" spans="1:27" ht="16">
      <c r="A923" s="57"/>
      <c r="B923" s="57"/>
      <c r="C923" s="57"/>
      <c r="D923" s="57"/>
      <c r="E923" s="57"/>
      <c r="F923" s="57"/>
      <c r="G923" s="57"/>
      <c r="H923" s="7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  <c r="AA923" s="57"/>
    </row>
    <row r="924" spans="1:27" ht="16">
      <c r="A924" s="57"/>
      <c r="B924" s="57"/>
      <c r="C924" s="57"/>
      <c r="D924" s="57"/>
      <c r="E924" s="57"/>
      <c r="F924" s="57"/>
      <c r="G924" s="57"/>
      <c r="H924" s="7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  <c r="AA924" s="57"/>
    </row>
    <row r="925" spans="1:27" ht="16">
      <c r="A925" s="57"/>
      <c r="B925" s="57"/>
      <c r="C925" s="57"/>
      <c r="D925" s="57"/>
      <c r="E925" s="57"/>
      <c r="F925" s="57"/>
      <c r="G925" s="57"/>
      <c r="H925" s="7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  <c r="AA925" s="57"/>
    </row>
    <row r="926" spans="1:27" ht="16">
      <c r="A926" s="57"/>
      <c r="B926" s="57"/>
      <c r="C926" s="57"/>
      <c r="D926" s="57"/>
      <c r="E926" s="57"/>
      <c r="F926" s="57"/>
      <c r="G926" s="57"/>
      <c r="H926" s="7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  <c r="AA926" s="57"/>
    </row>
    <row r="927" spans="1:27" ht="16">
      <c r="A927" s="57"/>
      <c r="B927" s="57"/>
      <c r="C927" s="57"/>
      <c r="D927" s="57"/>
      <c r="E927" s="57"/>
      <c r="F927" s="57"/>
      <c r="G927" s="57"/>
      <c r="H927" s="7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  <c r="AA927" s="57"/>
    </row>
    <row r="928" spans="1:27" ht="16">
      <c r="A928" s="57"/>
      <c r="B928" s="57"/>
      <c r="C928" s="57"/>
      <c r="D928" s="57"/>
      <c r="E928" s="57"/>
      <c r="F928" s="57"/>
      <c r="G928" s="57"/>
      <c r="H928" s="7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  <c r="AA928" s="57"/>
    </row>
    <row r="929" spans="1:27" ht="16">
      <c r="A929" s="57"/>
      <c r="B929" s="57"/>
      <c r="C929" s="57"/>
      <c r="D929" s="57"/>
      <c r="E929" s="57"/>
      <c r="F929" s="57"/>
      <c r="G929" s="57"/>
      <c r="H929" s="7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  <c r="AA929" s="57"/>
    </row>
    <row r="930" spans="1:27" ht="16">
      <c r="A930" s="57"/>
      <c r="B930" s="57"/>
      <c r="C930" s="57"/>
      <c r="D930" s="57"/>
      <c r="E930" s="57"/>
      <c r="F930" s="57"/>
      <c r="G930" s="57"/>
      <c r="H930" s="7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  <c r="AA930" s="57"/>
    </row>
    <row r="931" spans="1:27" ht="16">
      <c r="A931" s="57"/>
      <c r="B931" s="57"/>
      <c r="C931" s="57"/>
      <c r="D931" s="57"/>
      <c r="E931" s="57"/>
      <c r="F931" s="57"/>
      <c r="G931" s="57"/>
      <c r="H931" s="7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  <c r="AA931" s="57"/>
    </row>
    <row r="932" spans="1:27" ht="16">
      <c r="A932" s="57"/>
      <c r="B932" s="57"/>
      <c r="C932" s="57"/>
      <c r="D932" s="57"/>
      <c r="E932" s="57"/>
      <c r="F932" s="57"/>
      <c r="G932" s="57"/>
      <c r="H932" s="7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  <c r="AA932" s="57"/>
    </row>
    <row r="933" spans="1:27" ht="16">
      <c r="A933" s="57"/>
      <c r="B933" s="57"/>
      <c r="C933" s="57"/>
      <c r="D933" s="57"/>
      <c r="E933" s="57"/>
      <c r="F933" s="57"/>
      <c r="G933" s="57"/>
      <c r="H933" s="7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  <c r="AA933" s="57"/>
    </row>
    <row r="934" spans="1:27" ht="16">
      <c r="A934" s="57"/>
      <c r="B934" s="57"/>
      <c r="C934" s="57"/>
      <c r="D934" s="57"/>
      <c r="E934" s="57"/>
      <c r="F934" s="57"/>
      <c r="G934" s="57"/>
      <c r="H934" s="7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  <c r="AA934" s="57"/>
    </row>
    <row r="935" spans="1:27" ht="16">
      <c r="A935" s="57"/>
      <c r="B935" s="57"/>
      <c r="C935" s="57"/>
      <c r="D935" s="57"/>
      <c r="E935" s="57"/>
      <c r="F935" s="57"/>
      <c r="G935" s="57"/>
      <c r="H935" s="7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  <c r="AA935" s="57"/>
    </row>
    <row r="936" spans="1:27" ht="16">
      <c r="A936" s="57"/>
      <c r="B936" s="57"/>
      <c r="C936" s="57"/>
      <c r="D936" s="57"/>
      <c r="E936" s="57"/>
      <c r="F936" s="57"/>
      <c r="G936" s="57"/>
      <c r="H936" s="7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  <c r="AA936" s="57"/>
    </row>
    <row r="937" spans="1:27" ht="16">
      <c r="A937" s="57"/>
      <c r="B937" s="57"/>
      <c r="C937" s="57"/>
      <c r="D937" s="57"/>
      <c r="E937" s="57"/>
      <c r="F937" s="57"/>
      <c r="G937" s="57"/>
      <c r="H937" s="7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  <c r="AA937" s="57"/>
    </row>
    <row r="938" spans="1:27" ht="16">
      <c r="A938" s="57"/>
      <c r="B938" s="57"/>
      <c r="C938" s="57"/>
      <c r="D938" s="57"/>
      <c r="E938" s="57"/>
      <c r="F938" s="57"/>
      <c r="G938" s="57"/>
      <c r="H938" s="7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  <c r="AA938" s="57"/>
    </row>
    <row r="939" spans="1:27" ht="16">
      <c r="A939" s="57"/>
      <c r="B939" s="57"/>
      <c r="C939" s="57"/>
      <c r="D939" s="57"/>
      <c r="E939" s="57"/>
      <c r="F939" s="57"/>
      <c r="G939" s="57"/>
      <c r="H939" s="7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  <c r="AA939" s="57"/>
    </row>
    <row r="940" spans="1:27" ht="16">
      <c r="A940" s="57"/>
      <c r="B940" s="57"/>
      <c r="C940" s="57"/>
      <c r="D940" s="57"/>
      <c r="E940" s="57"/>
      <c r="F940" s="57"/>
      <c r="G940" s="57"/>
      <c r="H940" s="7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  <c r="AA940" s="57"/>
    </row>
    <row r="941" spans="1:27" ht="16">
      <c r="A941" s="57"/>
      <c r="B941" s="57"/>
      <c r="C941" s="57"/>
      <c r="D941" s="57"/>
      <c r="E941" s="57"/>
      <c r="F941" s="57"/>
      <c r="G941" s="57"/>
      <c r="H941" s="7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  <c r="AA941" s="57"/>
    </row>
    <row r="942" spans="1:27" ht="16">
      <c r="A942" s="57"/>
      <c r="B942" s="57"/>
      <c r="C942" s="57"/>
      <c r="D942" s="57"/>
      <c r="E942" s="57"/>
      <c r="F942" s="57"/>
      <c r="G942" s="57"/>
      <c r="H942" s="7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  <c r="AA942" s="57"/>
    </row>
    <row r="943" spans="1:27" ht="16">
      <c r="A943" s="57"/>
      <c r="B943" s="57"/>
      <c r="C943" s="57"/>
      <c r="D943" s="57"/>
      <c r="E943" s="57"/>
      <c r="F943" s="57"/>
      <c r="G943" s="57"/>
      <c r="H943" s="7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  <c r="AA943" s="57"/>
    </row>
    <row r="944" spans="1:27" ht="16">
      <c r="A944" s="57"/>
      <c r="B944" s="57"/>
      <c r="C944" s="57"/>
      <c r="D944" s="57"/>
      <c r="E944" s="57"/>
      <c r="F944" s="57"/>
      <c r="G944" s="57"/>
      <c r="H944" s="7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  <c r="AA944" s="57"/>
    </row>
    <row r="945" spans="1:27" ht="16">
      <c r="A945" s="57"/>
      <c r="B945" s="57"/>
      <c r="C945" s="57"/>
      <c r="D945" s="57"/>
      <c r="E945" s="57"/>
      <c r="F945" s="57"/>
      <c r="G945" s="57"/>
      <c r="H945" s="7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  <c r="AA945" s="57"/>
    </row>
    <row r="946" spans="1:27" ht="16">
      <c r="A946" s="57"/>
      <c r="B946" s="57"/>
      <c r="C946" s="57"/>
      <c r="D946" s="57"/>
      <c r="E946" s="57"/>
      <c r="F946" s="57"/>
      <c r="G946" s="57"/>
      <c r="H946" s="7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7"/>
    </row>
    <row r="947" spans="1:27" ht="16">
      <c r="A947" s="57"/>
      <c r="B947" s="57"/>
      <c r="C947" s="57"/>
      <c r="D947" s="57"/>
      <c r="E947" s="57"/>
      <c r="F947" s="57"/>
      <c r="G947" s="57"/>
      <c r="H947" s="7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7"/>
    </row>
    <row r="948" spans="1:27" ht="16">
      <c r="A948" s="57"/>
      <c r="B948" s="57"/>
      <c r="C948" s="57"/>
      <c r="D948" s="57"/>
      <c r="E948" s="57"/>
      <c r="F948" s="57"/>
      <c r="G948" s="57"/>
      <c r="H948" s="7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  <c r="AA948" s="57"/>
    </row>
    <row r="949" spans="1:27" ht="16">
      <c r="A949" s="57"/>
      <c r="B949" s="57"/>
      <c r="C949" s="57"/>
      <c r="D949" s="57"/>
      <c r="E949" s="57"/>
      <c r="F949" s="57"/>
      <c r="G949" s="57"/>
      <c r="H949" s="7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  <c r="AA949" s="57"/>
    </row>
    <row r="950" spans="1:27" ht="16">
      <c r="A950" s="57"/>
      <c r="B950" s="57"/>
      <c r="C950" s="57"/>
      <c r="D950" s="57"/>
      <c r="E950" s="57"/>
      <c r="F950" s="57"/>
      <c r="G950" s="57"/>
      <c r="H950" s="7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  <c r="AA950" s="57"/>
    </row>
    <row r="951" spans="1:27" ht="16">
      <c r="A951" s="57"/>
      <c r="B951" s="57"/>
      <c r="C951" s="57"/>
      <c r="D951" s="57"/>
      <c r="E951" s="57"/>
      <c r="F951" s="57"/>
      <c r="G951" s="57"/>
      <c r="H951" s="7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  <c r="AA951" s="57"/>
    </row>
    <row r="952" spans="1:27" ht="16">
      <c r="A952" s="57"/>
      <c r="B952" s="57"/>
      <c r="C952" s="57"/>
      <c r="D952" s="57"/>
      <c r="E952" s="57"/>
      <c r="F952" s="57"/>
      <c r="G952" s="57"/>
      <c r="H952" s="7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  <c r="AA952" s="57"/>
    </row>
    <row r="953" spans="1:27" ht="16">
      <c r="A953" s="57"/>
      <c r="B953" s="57"/>
      <c r="C953" s="57"/>
      <c r="D953" s="57"/>
      <c r="E953" s="57"/>
      <c r="F953" s="57"/>
      <c r="G953" s="57"/>
      <c r="H953" s="7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7"/>
    </row>
    <row r="954" spans="1:27" ht="16">
      <c r="A954" s="57"/>
      <c r="B954" s="57"/>
      <c r="C954" s="57"/>
      <c r="D954" s="57"/>
      <c r="E954" s="57"/>
      <c r="F954" s="57"/>
      <c r="G954" s="57"/>
      <c r="H954" s="7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  <c r="AA954" s="57"/>
    </row>
    <row r="955" spans="1:27" ht="16">
      <c r="A955" s="57"/>
      <c r="B955" s="57"/>
      <c r="C955" s="57"/>
      <c r="D955" s="57"/>
      <c r="E955" s="57"/>
      <c r="F955" s="57"/>
      <c r="G955" s="57"/>
      <c r="H955" s="7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  <c r="AA955" s="57"/>
    </row>
    <row r="956" spans="1:27" ht="16">
      <c r="A956" s="57"/>
      <c r="B956" s="57"/>
      <c r="C956" s="57"/>
      <c r="D956" s="57"/>
      <c r="E956" s="57"/>
      <c r="F956" s="57"/>
      <c r="G956" s="57"/>
      <c r="H956" s="7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  <c r="AA956" s="57"/>
    </row>
    <row r="957" spans="1:27" ht="16">
      <c r="A957" s="57"/>
      <c r="B957" s="57"/>
      <c r="C957" s="57"/>
      <c r="D957" s="57"/>
      <c r="E957" s="57"/>
      <c r="F957" s="57"/>
      <c r="G957" s="57"/>
      <c r="H957" s="7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  <c r="AA957" s="57"/>
    </row>
    <row r="958" spans="1:27" ht="16">
      <c r="A958" s="57"/>
      <c r="B958" s="57"/>
      <c r="C958" s="57"/>
      <c r="D958" s="57"/>
      <c r="E958" s="57"/>
      <c r="F958" s="57"/>
      <c r="G958" s="57"/>
      <c r="H958" s="7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  <c r="AA958" s="57"/>
    </row>
    <row r="959" spans="1:27" ht="16">
      <c r="A959" s="57"/>
      <c r="B959" s="57"/>
      <c r="C959" s="57"/>
      <c r="D959" s="57"/>
      <c r="E959" s="57"/>
      <c r="F959" s="57"/>
      <c r="G959" s="57"/>
      <c r="H959" s="7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  <c r="AA959" s="57"/>
    </row>
    <row r="960" spans="1:27" ht="16">
      <c r="A960" s="57"/>
      <c r="B960" s="57"/>
      <c r="C960" s="57"/>
      <c r="D960" s="57"/>
      <c r="E960" s="57"/>
      <c r="F960" s="57"/>
      <c r="G960" s="57"/>
      <c r="H960" s="7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7"/>
    </row>
    <row r="961" spans="1:27" ht="16">
      <c r="A961" s="57"/>
      <c r="B961" s="57"/>
      <c r="C961" s="57"/>
      <c r="D961" s="57"/>
      <c r="E961" s="57"/>
      <c r="F961" s="57"/>
      <c r="G961" s="57"/>
      <c r="H961" s="7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7"/>
    </row>
    <row r="962" spans="1:27" ht="16">
      <c r="A962" s="57"/>
      <c r="B962" s="57"/>
      <c r="C962" s="57"/>
      <c r="D962" s="57"/>
      <c r="E962" s="57"/>
      <c r="F962" s="57"/>
      <c r="G962" s="57"/>
      <c r="H962" s="7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7"/>
    </row>
    <row r="963" spans="1:27" ht="16">
      <c r="A963" s="57"/>
      <c r="B963" s="57"/>
      <c r="C963" s="57"/>
      <c r="D963" s="57"/>
      <c r="E963" s="57"/>
      <c r="F963" s="57"/>
      <c r="G963" s="57"/>
      <c r="H963" s="7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  <c r="AA963" s="57"/>
    </row>
    <row r="964" spans="1:27" ht="16">
      <c r="A964" s="57"/>
      <c r="B964" s="57"/>
      <c r="C964" s="57"/>
      <c r="D964" s="57"/>
      <c r="E964" s="57"/>
      <c r="F964" s="57"/>
      <c r="G964" s="57"/>
      <c r="H964" s="7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  <c r="AA964" s="57"/>
    </row>
    <row r="965" spans="1:27" ht="16">
      <c r="A965" s="57"/>
      <c r="B965" s="57"/>
      <c r="C965" s="57"/>
      <c r="D965" s="57"/>
      <c r="E965" s="57"/>
      <c r="F965" s="57"/>
      <c r="G965" s="57"/>
      <c r="H965" s="7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  <c r="AA965" s="57"/>
    </row>
    <row r="966" spans="1:27" ht="16">
      <c r="A966" s="57"/>
      <c r="B966" s="57"/>
      <c r="C966" s="57"/>
      <c r="D966" s="57"/>
      <c r="E966" s="57"/>
      <c r="F966" s="57"/>
      <c r="G966" s="57"/>
      <c r="H966" s="7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  <c r="AA966" s="57"/>
    </row>
    <row r="967" spans="1:27" ht="16">
      <c r="A967" s="57"/>
      <c r="B967" s="57"/>
      <c r="C967" s="57"/>
      <c r="D967" s="57"/>
      <c r="E967" s="57"/>
      <c r="F967" s="57"/>
      <c r="G967" s="57"/>
      <c r="H967" s="7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  <c r="AA967" s="57"/>
    </row>
    <row r="968" spans="1:27" ht="16">
      <c r="A968" s="57"/>
      <c r="B968" s="57"/>
      <c r="C968" s="57"/>
      <c r="D968" s="57"/>
      <c r="E968" s="57"/>
      <c r="F968" s="57"/>
      <c r="G968" s="57"/>
      <c r="H968" s="7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  <c r="AA968" s="57"/>
    </row>
    <row r="969" spans="1:27" ht="16">
      <c r="A969" s="57"/>
      <c r="B969" s="57"/>
      <c r="C969" s="57"/>
      <c r="D969" s="57"/>
      <c r="E969" s="57"/>
      <c r="F969" s="57"/>
      <c r="G969" s="57"/>
      <c r="H969" s="7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  <c r="AA969" s="57"/>
    </row>
    <row r="970" spans="1:27" ht="16">
      <c r="A970" s="57"/>
      <c r="B970" s="57"/>
      <c r="C970" s="57"/>
      <c r="D970" s="57"/>
      <c r="E970" s="57"/>
      <c r="F970" s="57"/>
      <c r="G970" s="57"/>
      <c r="H970" s="7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  <c r="AA970" s="57"/>
    </row>
    <row r="971" spans="1:27" ht="16">
      <c r="A971" s="57"/>
      <c r="B971" s="57"/>
      <c r="C971" s="57"/>
      <c r="D971" s="57"/>
      <c r="E971" s="57"/>
      <c r="F971" s="57"/>
      <c r="G971" s="57"/>
      <c r="H971" s="7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  <c r="AA971" s="57"/>
    </row>
    <row r="972" spans="1:27" ht="16">
      <c r="A972" s="57"/>
      <c r="B972" s="57"/>
      <c r="C972" s="57"/>
      <c r="D972" s="57"/>
      <c r="E972" s="57"/>
      <c r="F972" s="57"/>
      <c r="G972" s="57"/>
      <c r="H972" s="7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7"/>
    </row>
    <row r="973" spans="1:27" ht="16">
      <c r="A973" s="57"/>
      <c r="B973" s="57"/>
      <c r="C973" s="57"/>
      <c r="D973" s="57"/>
      <c r="E973" s="57"/>
      <c r="F973" s="57"/>
      <c r="G973" s="57"/>
      <c r="H973" s="7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  <c r="AA973" s="57"/>
    </row>
    <row r="974" spans="1:27" ht="16">
      <c r="A974" s="57"/>
      <c r="B974" s="57"/>
      <c r="C974" s="57"/>
      <c r="D974" s="57"/>
      <c r="E974" s="57"/>
      <c r="F974" s="57"/>
      <c r="G974" s="57"/>
      <c r="H974" s="7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  <c r="AA974" s="57"/>
    </row>
    <row r="975" spans="1:27" ht="16">
      <c r="A975" s="57"/>
      <c r="B975" s="57"/>
      <c r="C975" s="57"/>
      <c r="D975" s="57"/>
      <c r="E975" s="57"/>
      <c r="F975" s="57"/>
      <c r="G975" s="57"/>
      <c r="H975" s="7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  <c r="AA975" s="57"/>
    </row>
    <row r="976" spans="1:27" ht="16">
      <c r="A976" s="57"/>
      <c r="B976" s="57"/>
      <c r="C976" s="57"/>
      <c r="D976" s="57"/>
      <c r="E976" s="57"/>
      <c r="F976" s="57"/>
      <c r="G976" s="57"/>
      <c r="H976" s="7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  <c r="AA976" s="57"/>
    </row>
    <row r="977" spans="1:27" ht="16">
      <c r="A977" s="57"/>
      <c r="B977" s="57"/>
      <c r="C977" s="57"/>
      <c r="D977" s="57"/>
      <c r="E977" s="57"/>
      <c r="F977" s="57"/>
      <c r="G977" s="57"/>
      <c r="H977" s="7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  <c r="AA977" s="57"/>
    </row>
    <row r="978" spans="1:27" ht="16">
      <c r="A978" s="57"/>
      <c r="B978" s="57"/>
      <c r="C978" s="57"/>
      <c r="D978" s="57"/>
      <c r="E978" s="57"/>
      <c r="F978" s="57"/>
      <c r="G978" s="57"/>
      <c r="H978" s="7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  <c r="AA978" s="57"/>
    </row>
    <row r="979" spans="1:27" ht="16">
      <c r="A979" s="57"/>
      <c r="B979" s="57"/>
      <c r="C979" s="57"/>
      <c r="D979" s="57"/>
      <c r="E979" s="57"/>
      <c r="F979" s="57"/>
      <c r="G979" s="57"/>
      <c r="H979" s="7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  <c r="AA979" s="57"/>
    </row>
    <row r="980" spans="1:27" ht="16">
      <c r="A980" s="57"/>
      <c r="B980" s="57"/>
      <c r="C980" s="57"/>
      <c r="D980" s="57"/>
      <c r="E980" s="57"/>
      <c r="F980" s="57"/>
      <c r="G980" s="57"/>
      <c r="H980" s="7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  <c r="AA980" s="57"/>
    </row>
    <row r="981" spans="1:27" ht="16">
      <c r="A981" s="57"/>
      <c r="B981" s="57"/>
      <c r="C981" s="57"/>
      <c r="D981" s="57"/>
      <c r="E981" s="57"/>
      <c r="F981" s="57"/>
      <c r="G981" s="57"/>
      <c r="H981" s="7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  <c r="AA981" s="57"/>
    </row>
    <row r="982" spans="1:27" ht="16">
      <c r="A982" s="57"/>
      <c r="B982" s="57"/>
      <c r="C982" s="57"/>
      <c r="D982" s="57"/>
      <c r="E982" s="57"/>
      <c r="F982" s="57"/>
      <c r="G982" s="57"/>
      <c r="H982" s="7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  <c r="AA982" s="57"/>
    </row>
    <row r="983" spans="1:27" ht="16">
      <c r="A983" s="57"/>
      <c r="B983" s="57"/>
      <c r="C983" s="57"/>
      <c r="D983" s="57"/>
      <c r="E983" s="57"/>
      <c r="F983" s="57"/>
      <c r="G983" s="57"/>
      <c r="H983" s="7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  <c r="AA983" s="57"/>
    </row>
    <row r="984" spans="1:27" ht="16">
      <c r="A984" s="57"/>
      <c r="B984" s="57"/>
      <c r="C984" s="57"/>
      <c r="D984" s="57"/>
      <c r="E984" s="57"/>
      <c r="F984" s="57"/>
      <c r="G984" s="57"/>
      <c r="H984" s="7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  <c r="AA984" s="57"/>
    </row>
    <row r="985" spans="1:27" ht="16">
      <c r="A985" s="57"/>
      <c r="B985" s="57"/>
      <c r="C985" s="57"/>
      <c r="D985" s="57"/>
      <c r="E985" s="57"/>
      <c r="F985" s="57"/>
      <c r="G985" s="57"/>
      <c r="H985" s="7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  <c r="AA985" s="57"/>
    </row>
    <row r="986" spans="1:27" ht="16">
      <c r="A986" s="57"/>
      <c r="B986" s="57"/>
      <c r="C986" s="57"/>
      <c r="D986" s="57"/>
      <c r="E986" s="57"/>
      <c r="F986" s="57"/>
      <c r="G986" s="57"/>
      <c r="H986" s="7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  <c r="AA986" s="57"/>
    </row>
    <row r="987" spans="1:27" ht="16">
      <c r="A987" s="57"/>
      <c r="B987" s="57"/>
      <c r="C987" s="57"/>
      <c r="D987" s="57"/>
      <c r="E987" s="57"/>
      <c r="F987" s="57"/>
      <c r="G987" s="57"/>
      <c r="H987" s="7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  <c r="AA987" s="57"/>
    </row>
    <row r="988" spans="1:27" ht="16">
      <c r="A988" s="57"/>
      <c r="B988" s="57"/>
      <c r="C988" s="57"/>
      <c r="D988" s="57"/>
      <c r="E988" s="57"/>
      <c r="F988" s="57"/>
      <c r="G988" s="57"/>
      <c r="H988" s="7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  <c r="AA988" s="57"/>
    </row>
    <row r="989" spans="1:27" ht="16">
      <c r="A989" s="57"/>
      <c r="B989" s="57"/>
      <c r="C989" s="57"/>
      <c r="D989" s="57"/>
      <c r="E989" s="57"/>
      <c r="F989" s="57"/>
      <c r="G989" s="57"/>
      <c r="H989" s="7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  <c r="AA989" s="57"/>
    </row>
    <row r="990" spans="1:27" ht="16">
      <c r="A990" s="57"/>
      <c r="B990" s="57"/>
      <c r="C990" s="57"/>
      <c r="D990" s="57"/>
      <c r="E990" s="57"/>
      <c r="F990" s="57"/>
      <c r="G990" s="57"/>
      <c r="H990" s="7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  <c r="AA990" s="57"/>
    </row>
    <row r="991" spans="1:27" ht="16">
      <c r="A991" s="57"/>
      <c r="B991" s="57"/>
      <c r="C991" s="57"/>
      <c r="D991" s="57"/>
      <c r="E991" s="57"/>
      <c r="F991" s="57"/>
      <c r="G991" s="57"/>
      <c r="H991" s="7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</row>
    <row r="992" spans="1:27" ht="16">
      <c r="A992" s="57"/>
      <c r="B992" s="57"/>
      <c r="C992" s="57"/>
      <c r="D992" s="57"/>
      <c r="E992" s="57"/>
      <c r="F992" s="57"/>
      <c r="G992" s="57"/>
      <c r="H992" s="7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</row>
    <row r="993" spans="1:27" ht="16">
      <c r="A993" s="57"/>
      <c r="B993" s="57"/>
      <c r="C993" s="57"/>
      <c r="D993" s="57"/>
      <c r="E993" s="57"/>
      <c r="F993" s="57"/>
      <c r="G993" s="57"/>
      <c r="H993" s="7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  <c r="AA993" s="57"/>
    </row>
    <row r="994" spans="1:27" ht="16">
      <c r="A994" s="57"/>
      <c r="B994" s="57"/>
      <c r="C994" s="57"/>
      <c r="D994" s="57"/>
      <c r="E994" s="57"/>
      <c r="F994" s="57"/>
      <c r="G994" s="57"/>
      <c r="H994" s="7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  <c r="AA994" s="57"/>
    </row>
    <row r="995" spans="1:27" ht="16">
      <c r="A995" s="57"/>
      <c r="B995" s="57"/>
      <c r="C995" s="57"/>
      <c r="D995" s="57"/>
      <c r="E995" s="57"/>
      <c r="F995" s="57"/>
      <c r="G995" s="57"/>
      <c r="H995" s="7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  <c r="AA995" s="57"/>
    </row>
    <row r="996" spans="1:27" ht="16">
      <c r="A996" s="57"/>
      <c r="B996" s="57"/>
      <c r="C996" s="57"/>
      <c r="D996" s="57"/>
      <c r="E996" s="57"/>
      <c r="F996" s="57"/>
      <c r="G996" s="57"/>
      <c r="H996" s="7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  <c r="AA996" s="57"/>
    </row>
    <row r="997" spans="1:27" ht="16">
      <c r="A997" s="57"/>
      <c r="B997" s="57"/>
      <c r="C997" s="57"/>
      <c r="D997" s="57"/>
      <c r="E997" s="57"/>
      <c r="F997" s="57"/>
      <c r="G997" s="57"/>
      <c r="H997" s="7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  <c r="AA997" s="57"/>
    </row>
    <row r="998" spans="1:27" ht="16">
      <c r="A998" s="57"/>
      <c r="B998" s="57"/>
      <c r="C998" s="57"/>
      <c r="D998" s="57"/>
      <c r="E998" s="57"/>
      <c r="F998" s="57"/>
      <c r="G998" s="57"/>
      <c r="H998" s="7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  <c r="AA998" s="57"/>
    </row>
    <row r="999" spans="1:27" ht="16">
      <c r="A999" s="57"/>
      <c r="B999" s="57"/>
      <c r="C999" s="57"/>
      <c r="D999" s="57"/>
      <c r="E999" s="57"/>
      <c r="F999" s="57"/>
      <c r="G999" s="57"/>
      <c r="H999" s="7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  <c r="AA999" s="57"/>
    </row>
    <row r="1000" spans="1:27" ht="16">
      <c r="A1000" s="57"/>
      <c r="B1000" s="57"/>
      <c r="C1000" s="57"/>
      <c r="D1000" s="57"/>
      <c r="E1000" s="57"/>
      <c r="F1000" s="57"/>
      <c r="G1000" s="57"/>
      <c r="H1000" s="7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  <c r="AA1000" s="57"/>
    </row>
    <row r="1001" spans="1:27" ht="15.75" customHeight="1">
      <c r="A1001" s="57"/>
      <c r="B1001" s="57"/>
      <c r="C1001" s="57"/>
      <c r="D1001" s="57"/>
      <c r="E1001" s="57"/>
      <c r="F1001" s="57"/>
      <c r="G1001" s="57"/>
      <c r="H1001" s="77"/>
      <c r="I1001" s="57"/>
      <c r="J1001" s="57"/>
      <c r="K1001" s="57"/>
      <c r="L1001" s="57"/>
      <c r="M1001" s="57"/>
      <c r="N1001" s="57"/>
      <c r="O1001" s="57"/>
      <c r="P1001" s="57"/>
    </row>
  </sheetData>
  <hyperlinks>
    <hyperlink ref="A62" r:id="rId1" xr:uid="{00000000-0004-0000-0800-000000000000}"/>
    <hyperlink ref="A1" location="Зміст!A1" display="Зміст" xr:uid="{D0E65817-0DE0-044B-AE5C-CAD957275BBA}"/>
  </hyperlinks>
  <pageMargins left="0.7" right="0.7" top="0.75" bottom="0.75" header="0" footer="0"/>
  <pageSetup orientation="landscape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P1001"/>
  <sheetViews>
    <sheetView topLeftCell="A10" workbookViewId="0">
      <selection activeCell="A31" sqref="A31:AV31"/>
    </sheetView>
  </sheetViews>
  <sheetFormatPr baseColWidth="10" defaultColWidth="12.6640625" defaultRowHeight="15.75" customHeight="1"/>
  <cols>
    <col min="1" max="1" width="10.6640625" customWidth="1"/>
    <col min="2" max="2" width="18.83203125" customWidth="1"/>
    <col min="3" max="3" width="37.6640625" customWidth="1"/>
    <col min="4" max="4" width="6.6640625" customWidth="1"/>
    <col min="5" max="5" width="6.1640625" customWidth="1"/>
    <col min="6" max="6" width="26.6640625" customWidth="1"/>
    <col min="7" max="12" width="10.6640625" customWidth="1"/>
    <col min="13" max="13" width="5.6640625" customWidth="1"/>
    <col min="14" max="14" width="25.6640625" customWidth="1"/>
    <col min="15" max="16" width="10.6640625" customWidth="1"/>
    <col min="17" max="19" width="11.6640625" customWidth="1"/>
    <col min="20" max="20" width="6.83203125" customWidth="1"/>
    <col min="21" max="21" width="7.33203125" customWidth="1"/>
    <col min="22" max="22" width="72.6640625" customWidth="1"/>
    <col min="23" max="26" width="11.6640625" customWidth="1"/>
    <col min="27" max="27" width="3.1640625" hidden="1" customWidth="1"/>
    <col min="28" max="44" width="11.6640625" customWidth="1"/>
    <col min="45" max="45" width="6.6640625" customWidth="1"/>
    <col min="46" max="46" width="5.6640625" customWidth="1"/>
    <col min="47" max="47" width="6.6640625" customWidth="1"/>
    <col min="48" max="48" width="7.1640625" customWidth="1"/>
    <col min="49" max="49" width="3.1640625" customWidth="1"/>
    <col min="50" max="68" width="8" customWidth="1"/>
  </cols>
  <sheetData>
    <row r="1" spans="1:68" ht="18">
      <c r="A1" s="327" t="s">
        <v>1315</v>
      </c>
    </row>
    <row r="2" spans="1:68" ht="32.25" customHeight="1" thickBot="1">
      <c r="A2" s="342" t="s">
        <v>1347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501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</row>
    <row r="3" spans="1:68" ht="32.25" customHeight="1" thickBot="1">
      <c r="A3" s="500"/>
      <c r="B3" s="501"/>
      <c r="C3" s="501"/>
      <c r="D3" s="501"/>
      <c r="E3" s="501"/>
      <c r="F3" s="390" t="s">
        <v>982</v>
      </c>
      <c r="G3" s="503"/>
      <c r="H3" s="503"/>
      <c r="I3" s="503"/>
      <c r="J3" s="503"/>
      <c r="K3" s="503"/>
      <c r="L3" s="503"/>
      <c r="M3" s="504"/>
      <c r="N3" s="380" t="s">
        <v>984</v>
      </c>
      <c r="O3" s="78"/>
      <c r="P3" s="78"/>
      <c r="Q3" s="78"/>
      <c r="R3" s="78"/>
      <c r="S3" s="78"/>
      <c r="T3" s="501"/>
      <c r="U3" s="501"/>
      <c r="V3" s="388" t="s">
        <v>987</v>
      </c>
      <c r="W3" s="502"/>
      <c r="X3" s="502"/>
      <c r="Y3" s="502"/>
      <c r="Z3" s="502"/>
      <c r="AA3" s="502"/>
      <c r="AB3" s="502"/>
      <c r="AC3" s="502"/>
      <c r="AD3" s="502"/>
      <c r="AE3" s="502"/>
      <c r="AF3" s="502"/>
      <c r="AG3" s="502"/>
      <c r="AH3" s="502"/>
      <c r="AI3" s="502"/>
      <c r="AJ3" s="502"/>
      <c r="AK3" s="502"/>
      <c r="AL3" s="502"/>
      <c r="AM3" s="502"/>
      <c r="AN3" s="502"/>
      <c r="AO3" s="502"/>
      <c r="AP3" s="502"/>
      <c r="AQ3" s="502"/>
      <c r="AR3" s="502"/>
      <c r="AS3" s="501"/>
      <c r="AT3" s="501"/>
      <c r="AU3" s="501"/>
      <c r="AV3" s="505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</row>
    <row r="4" spans="1:68" ht="125" thickBot="1">
      <c r="A4" s="490" t="s">
        <v>809</v>
      </c>
      <c r="B4" s="491" t="s">
        <v>923</v>
      </c>
      <c r="C4" s="491" t="s">
        <v>924</v>
      </c>
      <c r="D4" s="492" t="s">
        <v>980</v>
      </c>
      <c r="E4" s="492" t="s">
        <v>981</v>
      </c>
      <c r="F4" s="81" t="s">
        <v>992</v>
      </c>
      <c r="G4" s="82" t="s">
        <v>993</v>
      </c>
      <c r="H4" s="82" t="s">
        <v>994</v>
      </c>
      <c r="I4" s="82" t="s">
        <v>995</v>
      </c>
      <c r="J4" s="82" t="s">
        <v>996</v>
      </c>
      <c r="K4" s="82" t="s">
        <v>997</v>
      </c>
      <c r="L4" s="81" t="s">
        <v>998</v>
      </c>
      <c r="M4" s="492" t="s">
        <v>983</v>
      </c>
      <c r="N4" s="81" t="s">
        <v>999</v>
      </c>
      <c r="O4" s="81" t="s">
        <v>1000</v>
      </c>
      <c r="P4" s="82" t="s">
        <v>1473</v>
      </c>
      <c r="Q4" s="81" t="s">
        <v>1001</v>
      </c>
      <c r="R4" s="81" t="s">
        <v>1002</v>
      </c>
      <c r="S4" s="81" t="s">
        <v>1003</v>
      </c>
      <c r="T4" s="492" t="s">
        <v>985</v>
      </c>
      <c r="U4" s="492" t="s">
        <v>986</v>
      </c>
      <c r="V4" s="83" t="s">
        <v>1004</v>
      </c>
      <c r="W4" s="82" t="s">
        <v>1005</v>
      </c>
      <c r="X4" s="81" t="s">
        <v>1006</v>
      </c>
      <c r="Y4" s="81" t="s">
        <v>1007</v>
      </c>
      <c r="Z4" s="81" t="s">
        <v>1008</v>
      </c>
      <c r="AA4" s="81" t="s">
        <v>1009</v>
      </c>
      <c r="AB4" s="81" t="s">
        <v>1010</v>
      </c>
      <c r="AC4" s="81" t="s">
        <v>1474</v>
      </c>
      <c r="AD4" s="81" t="s">
        <v>1011</v>
      </c>
      <c r="AE4" s="81" t="s">
        <v>1012</v>
      </c>
      <c r="AF4" s="81" t="s">
        <v>1013</v>
      </c>
      <c r="AG4" s="81" t="s">
        <v>1014</v>
      </c>
      <c r="AH4" s="84" t="s">
        <v>1015</v>
      </c>
      <c r="AI4" s="84" t="s">
        <v>1016</v>
      </c>
      <c r="AJ4" s="81" t="s">
        <v>1017</v>
      </c>
      <c r="AK4" s="84" t="s">
        <v>1018</v>
      </c>
      <c r="AL4" s="81" t="s">
        <v>1475</v>
      </c>
      <c r="AM4" s="82" t="s">
        <v>1476</v>
      </c>
      <c r="AN4" s="81" t="s">
        <v>1019</v>
      </c>
      <c r="AO4" s="82" t="s">
        <v>1020</v>
      </c>
      <c r="AP4" s="84" t="s">
        <v>1021</v>
      </c>
      <c r="AQ4" s="84" t="s">
        <v>1022</v>
      </c>
      <c r="AR4" s="85" t="s">
        <v>1477</v>
      </c>
      <c r="AS4" s="492" t="s">
        <v>988</v>
      </c>
      <c r="AT4" s="493" t="s">
        <v>989</v>
      </c>
      <c r="AU4" s="494" t="s">
        <v>990</v>
      </c>
      <c r="AV4" s="495" t="s">
        <v>991</v>
      </c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</row>
    <row r="5" spans="1:68" ht="19.5" customHeight="1">
      <c r="A5" s="487">
        <v>1</v>
      </c>
      <c r="B5" s="204" t="s">
        <v>504</v>
      </c>
      <c r="C5" s="204" t="s">
        <v>1023</v>
      </c>
      <c r="D5" s="86">
        <v>25</v>
      </c>
      <c r="E5" s="87">
        <v>4</v>
      </c>
      <c r="F5" s="88"/>
      <c r="G5" s="88"/>
      <c r="H5" s="88"/>
      <c r="I5" s="88"/>
      <c r="J5" s="88"/>
      <c r="K5" s="88"/>
      <c r="L5" s="88"/>
      <c r="M5" s="87">
        <f t="shared" ref="M5:M30" si="0">SUM(F5:L5)</f>
        <v>0</v>
      </c>
      <c r="N5" s="89"/>
      <c r="O5" s="89">
        <v>2</v>
      </c>
      <c r="P5" s="89"/>
      <c r="Q5" s="89"/>
      <c r="R5" s="89"/>
      <c r="S5" s="90"/>
      <c r="T5" s="87">
        <f t="shared" ref="T5:T30" si="1">SUM(N5:S5)</f>
        <v>2</v>
      </c>
      <c r="U5" s="87">
        <f t="shared" ref="U5:U30" si="2">M5-T5</f>
        <v>-2</v>
      </c>
      <c r="V5" s="91"/>
      <c r="W5" s="91"/>
      <c r="X5" s="88"/>
      <c r="Y5" s="88"/>
      <c r="Z5" s="88"/>
      <c r="AA5" s="88"/>
      <c r="AB5" s="92"/>
      <c r="AC5" s="88"/>
      <c r="AD5" s="88"/>
      <c r="AE5" s="88"/>
      <c r="AF5" s="88">
        <v>21</v>
      </c>
      <c r="AG5" s="93">
        <v>2</v>
      </c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4">
        <f t="shared" ref="AS5:AS30" si="3">SUM(V5:AR5)</f>
        <v>23</v>
      </c>
      <c r="AT5" s="95"/>
      <c r="AU5" s="90">
        <v>4</v>
      </c>
      <c r="AV5" s="86">
        <f t="shared" ref="AV5:AV30" si="4">AS5+AU5</f>
        <v>27</v>
      </c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79"/>
      <c r="BN5" s="79"/>
      <c r="BO5" s="79"/>
      <c r="BP5" s="79"/>
    </row>
    <row r="6" spans="1:68" ht="19.5" customHeight="1">
      <c r="A6" s="487">
        <v>2</v>
      </c>
      <c r="B6" s="204" t="s">
        <v>510</v>
      </c>
      <c r="C6" s="204" t="s">
        <v>836</v>
      </c>
      <c r="D6" s="86">
        <v>488</v>
      </c>
      <c r="E6" s="87">
        <v>54</v>
      </c>
      <c r="F6" s="89">
        <v>7</v>
      </c>
      <c r="G6" s="89">
        <v>1</v>
      </c>
      <c r="H6" s="89"/>
      <c r="I6" s="89"/>
      <c r="J6" s="89">
        <v>3</v>
      </c>
      <c r="K6" s="90"/>
      <c r="L6" s="89"/>
      <c r="M6" s="87">
        <f t="shared" si="0"/>
        <v>11</v>
      </c>
      <c r="N6" s="89"/>
      <c r="O6" s="89"/>
      <c r="P6" s="89"/>
      <c r="Q6" s="89"/>
      <c r="R6" s="89"/>
      <c r="S6" s="90">
        <v>1</v>
      </c>
      <c r="T6" s="87">
        <f t="shared" si="1"/>
        <v>1</v>
      </c>
      <c r="U6" s="87">
        <f t="shared" si="2"/>
        <v>10</v>
      </c>
      <c r="V6" s="95"/>
      <c r="W6" s="95"/>
      <c r="X6" s="89"/>
      <c r="Y6" s="89"/>
      <c r="Z6" s="89"/>
      <c r="AA6" s="89"/>
      <c r="AB6" s="89"/>
      <c r="AC6" s="89">
        <v>298</v>
      </c>
      <c r="AD6" s="89">
        <v>84</v>
      </c>
      <c r="AE6" s="97"/>
      <c r="AF6" s="89"/>
      <c r="AG6" s="90"/>
      <c r="AH6" s="90"/>
      <c r="AI6" s="90">
        <v>15</v>
      </c>
      <c r="AJ6" s="90"/>
      <c r="AK6" s="90">
        <v>22</v>
      </c>
      <c r="AL6" s="90">
        <v>3</v>
      </c>
      <c r="AM6" s="90"/>
      <c r="AN6" s="90">
        <v>6</v>
      </c>
      <c r="AO6" s="90">
        <v>11</v>
      </c>
      <c r="AP6" s="90">
        <v>1</v>
      </c>
      <c r="AQ6" s="90">
        <v>1</v>
      </c>
      <c r="AR6" s="90">
        <v>57</v>
      </c>
      <c r="AS6" s="94">
        <f t="shared" si="3"/>
        <v>498</v>
      </c>
      <c r="AT6" s="95"/>
      <c r="AU6" s="90">
        <v>54</v>
      </c>
      <c r="AV6" s="86">
        <f t="shared" si="4"/>
        <v>552</v>
      </c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79"/>
      <c r="BN6" s="79"/>
      <c r="BO6" s="79"/>
      <c r="BP6" s="79"/>
    </row>
    <row r="7" spans="1:68" ht="19.5" customHeight="1">
      <c r="A7" s="487">
        <v>3</v>
      </c>
      <c r="B7" s="204" t="s">
        <v>508</v>
      </c>
      <c r="C7" s="204" t="s">
        <v>855</v>
      </c>
      <c r="D7" s="86">
        <v>135</v>
      </c>
      <c r="E7" s="87">
        <v>12</v>
      </c>
      <c r="F7" s="89"/>
      <c r="G7" s="89"/>
      <c r="H7" s="89"/>
      <c r="I7" s="89"/>
      <c r="J7" s="89"/>
      <c r="K7" s="90"/>
      <c r="L7" s="89"/>
      <c r="M7" s="87">
        <f t="shared" si="0"/>
        <v>0</v>
      </c>
      <c r="N7" s="89"/>
      <c r="O7" s="89"/>
      <c r="P7" s="89"/>
      <c r="Q7" s="89"/>
      <c r="R7" s="89"/>
      <c r="S7" s="90"/>
      <c r="T7" s="87">
        <f t="shared" si="1"/>
        <v>0</v>
      </c>
      <c r="U7" s="87">
        <f t="shared" si="2"/>
        <v>0</v>
      </c>
      <c r="V7" s="95"/>
      <c r="W7" s="95"/>
      <c r="X7" s="89"/>
      <c r="Y7" s="89"/>
      <c r="Z7" s="89"/>
      <c r="AA7" s="89"/>
      <c r="AB7" s="89"/>
      <c r="AC7" s="89"/>
      <c r="AD7" s="89"/>
      <c r="AE7" s="89"/>
      <c r="AF7" s="89">
        <v>124</v>
      </c>
      <c r="AG7" s="90">
        <v>2</v>
      </c>
      <c r="AH7" s="90"/>
      <c r="AI7" s="90"/>
      <c r="AJ7" s="90"/>
      <c r="AK7" s="90"/>
      <c r="AL7" s="90"/>
      <c r="AM7" s="90"/>
      <c r="AN7" s="90"/>
      <c r="AO7" s="90">
        <v>9</v>
      </c>
      <c r="AP7" s="90"/>
      <c r="AQ7" s="90"/>
      <c r="AR7" s="90"/>
      <c r="AS7" s="94">
        <f t="shared" si="3"/>
        <v>135</v>
      </c>
      <c r="AT7" s="95"/>
      <c r="AU7" s="90">
        <v>12</v>
      </c>
      <c r="AV7" s="86">
        <f t="shared" si="4"/>
        <v>147</v>
      </c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79"/>
      <c r="BN7" s="79"/>
      <c r="BO7" s="79"/>
      <c r="BP7" s="79"/>
    </row>
    <row r="8" spans="1:68" ht="19.5" customHeight="1">
      <c r="A8" s="487">
        <v>4</v>
      </c>
      <c r="B8" s="204" t="s">
        <v>498</v>
      </c>
      <c r="C8" s="204" t="s">
        <v>822</v>
      </c>
      <c r="D8" s="86">
        <v>154</v>
      </c>
      <c r="E8" s="87">
        <v>10</v>
      </c>
      <c r="F8" s="89"/>
      <c r="G8" s="89"/>
      <c r="H8" s="89"/>
      <c r="I8" s="89"/>
      <c r="J8" s="89"/>
      <c r="K8" s="90"/>
      <c r="L8" s="89"/>
      <c r="M8" s="87">
        <f t="shared" si="0"/>
        <v>0</v>
      </c>
      <c r="N8" s="89"/>
      <c r="O8" s="89"/>
      <c r="P8" s="89"/>
      <c r="Q8" s="89"/>
      <c r="R8" s="89"/>
      <c r="S8" s="90"/>
      <c r="T8" s="87">
        <f t="shared" si="1"/>
        <v>0</v>
      </c>
      <c r="U8" s="87">
        <f t="shared" si="2"/>
        <v>0</v>
      </c>
      <c r="V8" s="95">
        <v>40</v>
      </c>
      <c r="W8" s="95">
        <v>75</v>
      </c>
      <c r="X8" s="89"/>
      <c r="Y8" s="89"/>
      <c r="Z8" s="89"/>
      <c r="AA8" s="89"/>
      <c r="AB8" s="89"/>
      <c r="AC8" s="89"/>
      <c r="AD8" s="89"/>
      <c r="AE8" s="89"/>
      <c r="AF8" s="89">
        <v>34</v>
      </c>
      <c r="AG8" s="90">
        <v>5</v>
      </c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4">
        <f t="shared" si="3"/>
        <v>154</v>
      </c>
      <c r="AT8" s="95">
        <v>34</v>
      </c>
      <c r="AU8" s="90">
        <v>10</v>
      </c>
      <c r="AV8" s="86">
        <f t="shared" si="4"/>
        <v>164</v>
      </c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79"/>
      <c r="BN8" s="79"/>
      <c r="BO8" s="79"/>
      <c r="BP8" s="79"/>
    </row>
    <row r="9" spans="1:68" ht="19.5" customHeight="1">
      <c r="A9" s="487">
        <v>5</v>
      </c>
      <c r="B9" s="346" t="s">
        <v>944</v>
      </c>
      <c r="C9" s="346" t="s">
        <v>945</v>
      </c>
      <c r="D9" s="98">
        <v>20</v>
      </c>
      <c r="E9" s="99"/>
      <c r="F9" s="100"/>
      <c r="G9" s="100"/>
      <c r="H9" s="100"/>
      <c r="I9" s="100"/>
      <c r="J9" s="100"/>
      <c r="K9" s="101"/>
      <c r="L9" s="100"/>
      <c r="M9" s="99">
        <f t="shared" si="0"/>
        <v>0</v>
      </c>
      <c r="N9" s="100"/>
      <c r="O9" s="100"/>
      <c r="P9" s="100"/>
      <c r="Q9" s="100"/>
      <c r="R9" s="100"/>
      <c r="S9" s="101"/>
      <c r="T9" s="99">
        <f t="shared" si="1"/>
        <v>0</v>
      </c>
      <c r="U9" s="99">
        <f t="shared" si="2"/>
        <v>0</v>
      </c>
      <c r="V9" s="102"/>
      <c r="W9" s="102"/>
      <c r="X9" s="100"/>
      <c r="Y9" s="100"/>
      <c r="Z9" s="100"/>
      <c r="AA9" s="100"/>
      <c r="AB9" s="100">
        <v>20</v>
      </c>
      <c r="AC9" s="100"/>
      <c r="AD9" s="100"/>
      <c r="AE9" s="100"/>
      <c r="AF9" s="100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99">
        <f t="shared" si="3"/>
        <v>20</v>
      </c>
      <c r="AT9" s="102"/>
      <c r="AU9" s="101"/>
      <c r="AV9" s="98">
        <f t="shared" si="4"/>
        <v>20</v>
      </c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79"/>
      <c r="BN9" s="79"/>
      <c r="BO9" s="79"/>
      <c r="BP9" s="79"/>
    </row>
    <row r="10" spans="1:68" ht="19.5" customHeight="1">
      <c r="A10" s="487">
        <v>6</v>
      </c>
      <c r="B10" s="346" t="s">
        <v>484</v>
      </c>
      <c r="C10" s="346" t="s">
        <v>948</v>
      </c>
      <c r="D10" s="98">
        <v>14</v>
      </c>
      <c r="E10" s="99">
        <v>5</v>
      </c>
      <c r="F10" s="100"/>
      <c r="G10" s="100"/>
      <c r="H10" s="100"/>
      <c r="I10" s="100"/>
      <c r="J10" s="100"/>
      <c r="K10" s="101"/>
      <c r="L10" s="100"/>
      <c r="M10" s="99">
        <f t="shared" si="0"/>
        <v>0</v>
      </c>
      <c r="N10" s="100"/>
      <c r="O10" s="100"/>
      <c r="P10" s="100"/>
      <c r="Q10" s="100"/>
      <c r="R10" s="100"/>
      <c r="S10" s="101"/>
      <c r="T10" s="99">
        <f t="shared" si="1"/>
        <v>0</v>
      </c>
      <c r="U10" s="99">
        <f t="shared" si="2"/>
        <v>0</v>
      </c>
      <c r="V10" s="102"/>
      <c r="W10" s="102"/>
      <c r="X10" s="100"/>
      <c r="Y10" s="100"/>
      <c r="Z10" s="100"/>
      <c r="AA10" s="100"/>
      <c r="AB10" s="100">
        <v>14</v>
      </c>
      <c r="AC10" s="100"/>
      <c r="AD10" s="100"/>
      <c r="AE10" s="103"/>
      <c r="AF10" s="100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99">
        <f t="shared" si="3"/>
        <v>14</v>
      </c>
      <c r="AT10" s="102"/>
      <c r="AU10" s="101">
        <v>5</v>
      </c>
      <c r="AV10" s="98">
        <f t="shared" si="4"/>
        <v>19</v>
      </c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79"/>
      <c r="BN10" s="79"/>
      <c r="BO10" s="79"/>
      <c r="BP10" s="79"/>
    </row>
    <row r="11" spans="1:68" ht="19.5" customHeight="1">
      <c r="A11" s="487">
        <v>7</v>
      </c>
      <c r="B11" s="346" t="s">
        <v>492</v>
      </c>
      <c r="C11" s="346" t="s">
        <v>1418</v>
      </c>
      <c r="D11" s="98">
        <v>176</v>
      </c>
      <c r="E11" s="99">
        <v>25</v>
      </c>
      <c r="F11" s="100"/>
      <c r="G11" s="100"/>
      <c r="H11" s="100"/>
      <c r="I11" s="100"/>
      <c r="J11" s="100"/>
      <c r="K11" s="101"/>
      <c r="L11" s="100"/>
      <c r="M11" s="99">
        <f t="shared" si="0"/>
        <v>0</v>
      </c>
      <c r="N11" s="100"/>
      <c r="O11" s="101"/>
      <c r="P11" s="100"/>
      <c r="Q11" s="101"/>
      <c r="R11" s="101"/>
      <c r="S11" s="101"/>
      <c r="T11" s="99">
        <f t="shared" si="1"/>
        <v>0</v>
      </c>
      <c r="U11" s="99">
        <f t="shared" si="2"/>
        <v>0</v>
      </c>
      <c r="V11" s="102"/>
      <c r="W11" s="102"/>
      <c r="X11" s="100"/>
      <c r="Y11" s="100"/>
      <c r="Z11" s="100">
        <v>1</v>
      </c>
      <c r="AA11" s="100">
        <v>8</v>
      </c>
      <c r="AB11" s="100"/>
      <c r="AC11" s="100">
        <v>141</v>
      </c>
      <c r="AD11" s="100"/>
      <c r="AE11" s="100"/>
      <c r="AF11" s="100"/>
      <c r="AG11" s="101"/>
      <c r="AH11" s="101"/>
      <c r="AI11" s="101"/>
      <c r="AJ11" s="101"/>
      <c r="AK11" s="101">
        <v>26</v>
      </c>
      <c r="AL11" s="101"/>
      <c r="AM11" s="101"/>
      <c r="AN11" s="101"/>
      <c r="AO11" s="101"/>
      <c r="AP11" s="101"/>
      <c r="AQ11" s="101"/>
      <c r="AR11" s="101"/>
      <c r="AS11" s="99">
        <f t="shared" si="3"/>
        <v>176</v>
      </c>
      <c r="AT11" s="102"/>
      <c r="AU11" s="101">
        <v>25</v>
      </c>
      <c r="AV11" s="98">
        <f t="shared" si="4"/>
        <v>201</v>
      </c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79"/>
      <c r="BN11" s="79"/>
      <c r="BO11" s="79"/>
      <c r="BP11" s="79"/>
    </row>
    <row r="12" spans="1:68" ht="19.5" customHeight="1">
      <c r="A12" s="487">
        <v>8</v>
      </c>
      <c r="B12" s="204" t="s">
        <v>480</v>
      </c>
      <c r="C12" s="204" t="s">
        <v>1411</v>
      </c>
      <c r="D12" s="86">
        <v>13</v>
      </c>
      <c r="E12" s="87">
        <v>1</v>
      </c>
      <c r="F12" s="89"/>
      <c r="G12" s="89"/>
      <c r="H12" s="89"/>
      <c r="I12" s="89"/>
      <c r="J12" s="89"/>
      <c r="K12" s="90"/>
      <c r="L12" s="89"/>
      <c r="M12" s="87">
        <f t="shared" si="0"/>
        <v>0</v>
      </c>
      <c r="N12" s="89"/>
      <c r="O12" s="89"/>
      <c r="P12" s="89"/>
      <c r="Q12" s="89"/>
      <c r="R12" s="89"/>
      <c r="S12" s="90"/>
      <c r="T12" s="87">
        <f t="shared" si="1"/>
        <v>0</v>
      </c>
      <c r="U12" s="87">
        <f t="shared" si="2"/>
        <v>0</v>
      </c>
      <c r="V12" s="95"/>
      <c r="W12" s="95"/>
      <c r="X12" s="89"/>
      <c r="Y12" s="89"/>
      <c r="Z12" s="89"/>
      <c r="AA12" s="89"/>
      <c r="AB12" s="89">
        <v>4</v>
      </c>
      <c r="AC12" s="89">
        <v>9</v>
      </c>
      <c r="AD12" s="89"/>
      <c r="AE12" s="89"/>
      <c r="AF12" s="89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4">
        <f t="shared" si="3"/>
        <v>13</v>
      </c>
      <c r="AT12" s="95"/>
      <c r="AU12" s="90">
        <v>1</v>
      </c>
      <c r="AV12" s="86">
        <f t="shared" si="4"/>
        <v>14</v>
      </c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79"/>
      <c r="BN12" s="79"/>
      <c r="BO12" s="79"/>
      <c r="BP12" s="79"/>
    </row>
    <row r="13" spans="1:68" ht="19.5" customHeight="1">
      <c r="A13" s="487">
        <v>9</v>
      </c>
      <c r="B13" s="346" t="s">
        <v>488</v>
      </c>
      <c r="C13" s="346" t="s">
        <v>1024</v>
      </c>
      <c r="D13" s="98">
        <v>37</v>
      </c>
      <c r="E13" s="99">
        <v>2</v>
      </c>
      <c r="F13" s="100"/>
      <c r="G13" s="100"/>
      <c r="H13" s="100"/>
      <c r="I13" s="100"/>
      <c r="J13" s="100"/>
      <c r="K13" s="101"/>
      <c r="L13" s="100"/>
      <c r="M13" s="99">
        <f t="shared" si="0"/>
        <v>0</v>
      </c>
      <c r="N13" s="100"/>
      <c r="O13" s="100"/>
      <c r="P13" s="100"/>
      <c r="Q13" s="100"/>
      <c r="R13" s="100"/>
      <c r="S13" s="101"/>
      <c r="T13" s="99">
        <f t="shared" si="1"/>
        <v>0</v>
      </c>
      <c r="U13" s="99">
        <f t="shared" si="2"/>
        <v>0</v>
      </c>
      <c r="V13" s="102"/>
      <c r="W13" s="102"/>
      <c r="X13" s="100"/>
      <c r="Y13" s="100"/>
      <c r="Z13" s="100"/>
      <c r="AA13" s="100"/>
      <c r="AB13" s="104">
        <v>37</v>
      </c>
      <c r="AC13" s="100"/>
      <c r="AD13" s="100"/>
      <c r="AE13" s="100"/>
      <c r="AF13" s="100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99">
        <f t="shared" si="3"/>
        <v>37</v>
      </c>
      <c r="AT13" s="102"/>
      <c r="AU13" s="101">
        <v>2</v>
      </c>
      <c r="AV13" s="98">
        <f t="shared" si="4"/>
        <v>39</v>
      </c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79"/>
      <c r="BN13" s="79"/>
      <c r="BO13" s="79"/>
      <c r="BP13" s="79"/>
    </row>
    <row r="14" spans="1:68" ht="19.5" customHeight="1">
      <c r="A14" s="487">
        <v>10</v>
      </c>
      <c r="B14" s="204" t="s">
        <v>478</v>
      </c>
      <c r="C14" s="204" t="s">
        <v>902</v>
      </c>
      <c r="D14" s="86">
        <v>16</v>
      </c>
      <c r="E14" s="87">
        <v>2</v>
      </c>
      <c r="F14" s="89"/>
      <c r="G14" s="89"/>
      <c r="H14" s="89"/>
      <c r="I14" s="89"/>
      <c r="J14" s="89"/>
      <c r="K14" s="90"/>
      <c r="L14" s="89"/>
      <c r="M14" s="87">
        <f t="shared" si="0"/>
        <v>0</v>
      </c>
      <c r="N14" s="89"/>
      <c r="O14" s="89"/>
      <c r="P14" s="89"/>
      <c r="Q14" s="89"/>
      <c r="R14" s="89"/>
      <c r="S14" s="90"/>
      <c r="T14" s="87">
        <f t="shared" si="1"/>
        <v>0</v>
      </c>
      <c r="U14" s="87">
        <f t="shared" si="2"/>
        <v>0</v>
      </c>
      <c r="V14" s="95"/>
      <c r="W14" s="95"/>
      <c r="X14" s="89"/>
      <c r="Y14" s="89"/>
      <c r="Z14" s="89"/>
      <c r="AA14" s="89"/>
      <c r="AB14" s="89">
        <v>9</v>
      </c>
      <c r="AC14" s="89">
        <v>6</v>
      </c>
      <c r="AD14" s="89"/>
      <c r="AE14" s="89"/>
      <c r="AF14" s="89"/>
      <c r="AG14" s="90"/>
      <c r="AH14" s="90"/>
      <c r="AI14" s="90"/>
      <c r="AJ14" s="90"/>
      <c r="AK14" s="90">
        <v>1</v>
      </c>
      <c r="AL14" s="90"/>
      <c r="AM14" s="90"/>
      <c r="AN14" s="90"/>
      <c r="AO14" s="90"/>
      <c r="AP14" s="90"/>
      <c r="AQ14" s="90"/>
      <c r="AR14" s="90"/>
      <c r="AS14" s="94">
        <f t="shared" si="3"/>
        <v>16</v>
      </c>
      <c r="AT14" s="95"/>
      <c r="AU14" s="90">
        <v>2</v>
      </c>
      <c r="AV14" s="86">
        <f t="shared" si="4"/>
        <v>18</v>
      </c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79"/>
      <c r="BN14" s="79"/>
      <c r="BO14" s="79"/>
      <c r="BP14" s="79"/>
    </row>
    <row r="15" spans="1:68" ht="19.5" customHeight="1">
      <c r="A15" s="487">
        <v>11</v>
      </c>
      <c r="B15" s="204" t="s">
        <v>1025</v>
      </c>
      <c r="C15" s="204" t="s">
        <v>955</v>
      </c>
      <c r="D15" s="86"/>
      <c r="E15" s="87"/>
      <c r="F15" s="89"/>
      <c r="G15" s="89"/>
      <c r="H15" s="89"/>
      <c r="I15" s="89"/>
      <c r="J15" s="89"/>
      <c r="K15" s="90"/>
      <c r="L15" s="89"/>
      <c r="M15" s="87">
        <f t="shared" si="0"/>
        <v>0</v>
      </c>
      <c r="N15" s="89"/>
      <c r="O15" s="89"/>
      <c r="P15" s="89"/>
      <c r="Q15" s="89"/>
      <c r="R15" s="89"/>
      <c r="S15" s="90"/>
      <c r="T15" s="87">
        <f t="shared" si="1"/>
        <v>0</v>
      </c>
      <c r="U15" s="87">
        <f t="shared" si="2"/>
        <v>0</v>
      </c>
      <c r="V15" s="95"/>
      <c r="W15" s="95"/>
      <c r="X15" s="89"/>
      <c r="Y15" s="89"/>
      <c r="Z15" s="89"/>
      <c r="AA15" s="89"/>
      <c r="AB15" s="89"/>
      <c r="AC15" s="89"/>
      <c r="AD15" s="89"/>
      <c r="AE15" s="97"/>
      <c r="AF15" s="89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4">
        <f t="shared" si="3"/>
        <v>0</v>
      </c>
      <c r="AT15" s="95"/>
      <c r="AU15" s="90">
        <v>0</v>
      </c>
      <c r="AV15" s="86">
        <f t="shared" si="4"/>
        <v>0</v>
      </c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79"/>
      <c r="BN15" s="79"/>
      <c r="BO15" s="79"/>
      <c r="BP15" s="79"/>
    </row>
    <row r="16" spans="1:68" ht="19.5" customHeight="1">
      <c r="A16" s="487">
        <v>12</v>
      </c>
      <c r="B16" s="204" t="s">
        <v>704</v>
      </c>
      <c r="C16" s="204" t="s">
        <v>839</v>
      </c>
      <c r="D16" s="86">
        <v>8</v>
      </c>
      <c r="E16" s="87">
        <v>2</v>
      </c>
      <c r="F16" s="89"/>
      <c r="G16" s="89"/>
      <c r="H16" s="89"/>
      <c r="I16" s="89"/>
      <c r="J16" s="89"/>
      <c r="K16" s="90"/>
      <c r="L16" s="89"/>
      <c r="M16" s="87">
        <f t="shared" si="0"/>
        <v>0</v>
      </c>
      <c r="N16" s="89"/>
      <c r="O16" s="89"/>
      <c r="P16" s="89"/>
      <c r="Q16" s="89">
        <v>8</v>
      </c>
      <c r="R16" s="89"/>
      <c r="S16" s="90"/>
      <c r="T16" s="87">
        <f t="shared" si="1"/>
        <v>8</v>
      </c>
      <c r="U16" s="87">
        <f t="shared" si="2"/>
        <v>-8</v>
      </c>
      <c r="V16" s="95"/>
      <c r="W16" s="95"/>
      <c r="X16" s="89"/>
      <c r="Y16" s="89"/>
      <c r="Z16" s="89"/>
      <c r="AA16" s="89"/>
      <c r="AB16" s="89"/>
      <c r="AC16" s="89"/>
      <c r="AD16" s="89"/>
      <c r="AE16" s="97"/>
      <c r="AF16" s="89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4">
        <f t="shared" si="3"/>
        <v>0</v>
      </c>
      <c r="AT16" s="95"/>
      <c r="AU16" s="90">
        <v>0</v>
      </c>
      <c r="AV16" s="86">
        <f t="shared" si="4"/>
        <v>0</v>
      </c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79"/>
      <c r="BN16" s="79"/>
      <c r="BO16" s="79"/>
      <c r="BP16" s="79"/>
    </row>
    <row r="17" spans="1:68" ht="19.5" customHeight="1">
      <c r="A17" s="487">
        <v>13</v>
      </c>
      <c r="B17" s="346" t="s">
        <v>676</v>
      </c>
      <c r="C17" s="346" t="s">
        <v>958</v>
      </c>
      <c r="D17" s="98">
        <v>32</v>
      </c>
      <c r="E17" s="99">
        <v>7</v>
      </c>
      <c r="F17" s="100"/>
      <c r="G17" s="100"/>
      <c r="H17" s="100"/>
      <c r="I17" s="100"/>
      <c r="J17" s="100"/>
      <c r="K17" s="101"/>
      <c r="L17" s="100"/>
      <c r="M17" s="99">
        <f t="shared" si="0"/>
        <v>0</v>
      </c>
      <c r="N17" s="100"/>
      <c r="O17" s="100"/>
      <c r="P17" s="100"/>
      <c r="Q17" s="100"/>
      <c r="R17" s="100"/>
      <c r="S17" s="101"/>
      <c r="T17" s="99">
        <f t="shared" si="1"/>
        <v>0</v>
      </c>
      <c r="U17" s="99">
        <f t="shared" si="2"/>
        <v>0</v>
      </c>
      <c r="V17" s="102"/>
      <c r="W17" s="102"/>
      <c r="X17" s="100">
        <v>1</v>
      </c>
      <c r="Y17" s="100"/>
      <c r="Z17" s="100"/>
      <c r="AA17" s="100"/>
      <c r="AB17" s="100">
        <v>27</v>
      </c>
      <c r="AC17" s="100"/>
      <c r="AD17" s="100"/>
      <c r="AE17" s="100"/>
      <c r="AF17" s="100"/>
      <c r="AG17" s="101"/>
      <c r="AH17" s="101"/>
      <c r="AI17" s="101"/>
      <c r="AJ17" s="101"/>
      <c r="AK17" s="101">
        <v>4</v>
      </c>
      <c r="AL17" s="101"/>
      <c r="AM17" s="101"/>
      <c r="AN17" s="101"/>
      <c r="AO17" s="101"/>
      <c r="AP17" s="101"/>
      <c r="AQ17" s="101"/>
      <c r="AR17" s="101"/>
      <c r="AS17" s="99">
        <f t="shared" si="3"/>
        <v>32</v>
      </c>
      <c r="AT17" s="102"/>
      <c r="AU17" s="101">
        <v>7</v>
      </c>
      <c r="AV17" s="98">
        <f t="shared" si="4"/>
        <v>39</v>
      </c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79"/>
      <c r="BN17" s="79"/>
      <c r="BO17" s="79"/>
      <c r="BP17" s="79"/>
    </row>
    <row r="18" spans="1:68" ht="19.5" customHeight="1" thickBot="1">
      <c r="A18" s="487">
        <v>14</v>
      </c>
      <c r="B18" s="347" t="s">
        <v>486</v>
      </c>
      <c r="C18" s="347" t="s">
        <v>857</v>
      </c>
      <c r="D18" s="86">
        <v>62</v>
      </c>
      <c r="E18" s="87">
        <v>15</v>
      </c>
      <c r="F18" s="89"/>
      <c r="G18" s="89"/>
      <c r="H18" s="89"/>
      <c r="I18" s="89"/>
      <c r="J18" s="89"/>
      <c r="K18" s="90"/>
      <c r="L18" s="89"/>
      <c r="M18" s="87">
        <f t="shared" si="0"/>
        <v>0</v>
      </c>
      <c r="N18" s="89"/>
      <c r="O18" s="89"/>
      <c r="P18" s="89"/>
      <c r="Q18" s="89"/>
      <c r="R18" s="89"/>
      <c r="S18" s="90"/>
      <c r="T18" s="87">
        <f t="shared" si="1"/>
        <v>0</v>
      </c>
      <c r="U18" s="87">
        <f t="shared" si="2"/>
        <v>0</v>
      </c>
      <c r="V18" s="95"/>
      <c r="W18" s="95"/>
      <c r="X18" s="89"/>
      <c r="Y18" s="89"/>
      <c r="Z18" s="89">
        <v>2</v>
      </c>
      <c r="AA18" s="89"/>
      <c r="AB18" s="89"/>
      <c r="AC18" s="89">
        <v>52</v>
      </c>
      <c r="AD18" s="89"/>
      <c r="AE18" s="89"/>
      <c r="AF18" s="89"/>
      <c r="AG18" s="90"/>
      <c r="AH18" s="90"/>
      <c r="AI18" s="90"/>
      <c r="AJ18" s="90"/>
      <c r="AK18" s="90">
        <v>8</v>
      </c>
      <c r="AL18" s="90"/>
      <c r="AM18" s="90"/>
      <c r="AN18" s="90"/>
      <c r="AO18" s="90"/>
      <c r="AP18" s="90"/>
      <c r="AQ18" s="90"/>
      <c r="AR18" s="90"/>
      <c r="AS18" s="94">
        <f t="shared" si="3"/>
        <v>62</v>
      </c>
      <c r="AT18" s="95"/>
      <c r="AU18" s="90">
        <v>13</v>
      </c>
      <c r="AV18" s="86">
        <f t="shared" si="4"/>
        <v>75</v>
      </c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79"/>
      <c r="BN18" s="79"/>
      <c r="BO18" s="79"/>
      <c r="BP18" s="79"/>
    </row>
    <row r="19" spans="1:68" ht="19.5" customHeight="1">
      <c r="A19" s="488">
        <v>15</v>
      </c>
      <c r="B19" s="378" t="s">
        <v>502</v>
      </c>
      <c r="C19" s="348" t="s">
        <v>968</v>
      </c>
      <c r="D19" s="86">
        <v>136</v>
      </c>
      <c r="E19" s="87">
        <v>13</v>
      </c>
      <c r="F19" s="89"/>
      <c r="G19" s="89"/>
      <c r="H19" s="89"/>
      <c r="I19" s="89"/>
      <c r="J19" s="89"/>
      <c r="K19" s="90">
        <v>8</v>
      </c>
      <c r="L19" s="89"/>
      <c r="M19" s="87">
        <f t="shared" si="0"/>
        <v>8</v>
      </c>
      <c r="N19" s="89"/>
      <c r="O19" s="89"/>
      <c r="P19" s="89"/>
      <c r="Q19" s="89"/>
      <c r="R19" s="89"/>
      <c r="S19" s="90"/>
      <c r="T19" s="87">
        <f t="shared" si="1"/>
        <v>0</v>
      </c>
      <c r="U19" s="87">
        <f t="shared" si="2"/>
        <v>8</v>
      </c>
      <c r="V19" s="95"/>
      <c r="W19" s="95"/>
      <c r="X19" s="89"/>
      <c r="Y19" s="89"/>
      <c r="Z19" s="89"/>
      <c r="AA19" s="89"/>
      <c r="AB19" s="89"/>
      <c r="AC19" s="89">
        <v>136</v>
      </c>
      <c r="AD19" s="89">
        <v>8</v>
      </c>
      <c r="AE19" s="89"/>
      <c r="AF19" s="89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4">
        <f t="shared" si="3"/>
        <v>144</v>
      </c>
      <c r="AT19" s="95"/>
      <c r="AU19" s="90">
        <v>13</v>
      </c>
      <c r="AV19" s="86">
        <f t="shared" si="4"/>
        <v>157</v>
      </c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79"/>
      <c r="BN19" s="79"/>
      <c r="BO19" s="79"/>
      <c r="BP19" s="79"/>
    </row>
    <row r="20" spans="1:68" ht="19.5" customHeight="1">
      <c r="A20" s="488">
        <v>16</v>
      </c>
      <c r="B20" s="496"/>
      <c r="C20" s="349" t="s">
        <v>969</v>
      </c>
      <c r="D20" s="86">
        <v>137</v>
      </c>
      <c r="E20" s="87">
        <v>7</v>
      </c>
      <c r="F20" s="89"/>
      <c r="G20" s="89"/>
      <c r="H20" s="89">
        <v>1</v>
      </c>
      <c r="I20" s="89"/>
      <c r="J20" s="89"/>
      <c r="K20" s="90"/>
      <c r="L20" s="89"/>
      <c r="M20" s="87">
        <f t="shared" si="0"/>
        <v>1</v>
      </c>
      <c r="N20" s="89">
        <v>8</v>
      </c>
      <c r="O20" s="89"/>
      <c r="P20" s="89"/>
      <c r="Q20" s="89"/>
      <c r="R20" s="89"/>
      <c r="S20" s="90"/>
      <c r="T20" s="87">
        <f t="shared" si="1"/>
        <v>8</v>
      </c>
      <c r="U20" s="87">
        <f t="shared" si="2"/>
        <v>-7</v>
      </c>
      <c r="V20" s="95"/>
      <c r="W20" s="95"/>
      <c r="X20" s="89"/>
      <c r="Y20" s="89"/>
      <c r="Z20" s="89"/>
      <c r="AA20" s="89"/>
      <c r="AB20" s="89">
        <v>10</v>
      </c>
      <c r="AC20" s="89">
        <v>115</v>
      </c>
      <c r="AD20" s="89">
        <v>4</v>
      </c>
      <c r="AE20" s="89"/>
      <c r="AF20" s="89"/>
      <c r="AG20" s="90"/>
      <c r="AH20" s="90"/>
      <c r="AI20" s="90"/>
      <c r="AJ20" s="90"/>
      <c r="AK20" s="90"/>
      <c r="AL20" s="90"/>
      <c r="AM20" s="90">
        <v>1</v>
      </c>
      <c r="AN20" s="90"/>
      <c r="AO20" s="90"/>
      <c r="AP20" s="90"/>
      <c r="AQ20" s="90"/>
      <c r="AR20" s="90"/>
      <c r="AS20" s="94">
        <f t="shared" si="3"/>
        <v>130</v>
      </c>
      <c r="AT20" s="95"/>
      <c r="AU20" s="90">
        <v>7</v>
      </c>
      <c r="AV20" s="86">
        <f t="shared" si="4"/>
        <v>137</v>
      </c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79"/>
      <c r="BN20" s="79"/>
      <c r="BO20" s="79"/>
      <c r="BP20" s="79"/>
    </row>
    <row r="21" spans="1:68" ht="19.5" customHeight="1" thickBot="1">
      <c r="A21" s="488">
        <v>17</v>
      </c>
      <c r="B21" s="497"/>
      <c r="C21" s="350" t="s">
        <v>1415</v>
      </c>
      <c r="D21" s="86"/>
      <c r="E21" s="87">
        <v>20</v>
      </c>
      <c r="F21" s="89"/>
      <c r="G21" s="89"/>
      <c r="H21" s="89"/>
      <c r="I21" s="89"/>
      <c r="J21" s="89"/>
      <c r="K21" s="90"/>
      <c r="L21" s="89"/>
      <c r="M21" s="87">
        <f t="shared" si="0"/>
        <v>0</v>
      </c>
      <c r="N21" s="89"/>
      <c r="O21" s="89"/>
      <c r="P21" s="89"/>
      <c r="Q21" s="89"/>
      <c r="R21" s="89"/>
      <c r="S21" s="90"/>
      <c r="T21" s="87">
        <f t="shared" si="1"/>
        <v>0</v>
      </c>
      <c r="U21" s="87">
        <f t="shared" si="2"/>
        <v>0</v>
      </c>
      <c r="V21" s="95"/>
      <c r="W21" s="95"/>
      <c r="X21" s="89"/>
      <c r="Y21" s="89"/>
      <c r="Z21" s="89"/>
      <c r="AA21" s="89"/>
      <c r="AB21" s="89"/>
      <c r="AC21" s="89"/>
      <c r="AD21" s="89"/>
      <c r="AE21" s="89"/>
      <c r="AF21" s="89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4">
        <f t="shared" si="3"/>
        <v>0</v>
      </c>
      <c r="AT21" s="95"/>
      <c r="AU21" s="90">
        <v>20</v>
      </c>
      <c r="AV21" s="86">
        <f t="shared" si="4"/>
        <v>20</v>
      </c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79"/>
      <c r="BN21" s="79"/>
      <c r="BO21" s="79"/>
      <c r="BP21" s="79"/>
    </row>
    <row r="22" spans="1:68" ht="19.5" customHeight="1">
      <c r="A22" s="488">
        <v>18</v>
      </c>
      <c r="B22" s="351" t="s">
        <v>793</v>
      </c>
      <c r="C22" s="352" t="s">
        <v>1026</v>
      </c>
      <c r="D22" s="86">
        <v>39</v>
      </c>
      <c r="E22" s="87">
        <v>6</v>
      </c>
      <c r="F22" s="89"/>
      <c r="G22" s="89"/>
      <c r="H22" s="89"/>
      <c r="I22" s="89"/>
      <c r="J22" s="89"/>
      <c r="K22" s="90">
        <v>3</v>
      </c>
      <c r="L22" s="89"/>
      <c r="M22" s="87">
        <f t="shared" si="0"/>
        <v>3</v>
      </c>
      <c r="N22" s="89"/>
      <c r="O22" s="89"/>
      <c r="P22" s="89"/>
      <c r="Q22" s="89">
        <v>5</v>
      </c>
      <c r="R22" s="89"/>
      <c r="S22" s="90"/>
      <c r="T22" s="87">
        <f t="shared" si="1"/>
        <v>5</v>
      </c>
      <c r="U22" s="87">
        <f t="shared" si="2"/>
        <v>-2</v>
      </c>
      <c r="V22" s="95"/>
      <c r="W22" s="95"/>
      <c r="X22" s="89"/>
      <c r="Y22" s="89"/>
      <c r="Z22" s="89"/>
      <c r="AA22" s="89"/>
      <c r="AB22" s="89">
        <v>9</v>
      </c>
      <c r="AC22" s="89">
        <v>14</v>
      </c>
      <c r="AD22" s="89">
        <v>5</v>
      </c>
      <c r="AE22" s="89"/>
      <c r="AF22" s="89"/>
      <c r="AG22" s="90"/>
      <c r="AH22" s="90">
        <v>8</v>
      </c>
      <c r="AI22" s="90"/>
      <c r="AJ22" s="90"/>
      <c r="AK22" s="90">
        <v>1</v>
      </c>
      <c r="AL22" s="90"/>
      <c r="AM22" s="90"/>
      <c r="AN22" s="90"/>
      <c r="AO22" s="90"/>
      <c r="AP22" s="90"/>
      <c r="AQ22" s="90"/>
      <c r="AR22" s="90"/>
      <c r="AS22" s="94">
        <f t="shared" si="3"/>
        <v>37</v>
      </c>
      <c r="AT22" s="95"/>
      <c r="AU22" s="90">
        <v>6</v>
      </c>
      <c r="AV22" s="86">
        <f t="shared" si="4"/>
        <v>43</v>
      </c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79"/>
      <c r="BN22" s="79"/>
      <c r="BO22" s="79"/>
      <c r="BP22" s="79"/>
    </row>
    <row r="23" spans="1:68" ht="19.5" customHeight="1">
      <c r="A23" s="488">
        <v>19</v>
      </c>
      <c r="B23" s="351" t="s">
        <v>506</v>
      </c>
      <c r="C23" s="352" t="s">
        <v>1403</v>
      </c>
      <c r="D23" s="86">
        <v>253</v>
      </c>
      <c r="E23" s="87">
        <v>32</v>
      </c>
      <c r="F23" s="89"/>
      <c r="G23" s="89"/>
      <c r="H23" s="89"/>
      <c r="I23" s="89">
        <v>10</v>
      </c>
      <c r="J23" s="89"/>
      <c r="K23" s="90"/>
      <c r="L23" s="89"/>
      <c r="M23" s="87">
        <f t="shared" si="0"/>
        <v>10</v>
      </c>
      <c r="N23" s="89">
        <v>9</v>
      </c>
      <c r="O23" s="89"/>
      <c r="P23" s="89"/>
      <c r="Q23" s="89"/>
      <c r="R23" s="89"/>
      <c r="S23" s="90"/>
      <c r="T23" s="87">
        <f t="shared" si="1"/>
        <v>9</v>
      </c>
      <c r="U23" s="87">
        <f t="shared" si="2"/>
        <v>1</v>
      </c>
      <c r="V23" s="95"/>
      <c r="W23" s="95"/>
      <c r="X23" s="89"/>
      <c r="Y23" s="89"/>
      <c r="Z23" s="89"/>
      <c r="AA23" s="89"/>
      <c r="AB23" s="89">
        <v>34</v>
      </c>
      <c r="AC23" s="89">
        <v>111</v>
      </c>
      <c r="AD23" s="89">
        <v>12</v>
      </c>
      <c r="AE23" s="89"/>
      <c r="AF23" s="89"/>
      <c r="AG23" s="90"/>
      <c r="AH23" s="90"/>
      <c r="AI23" s="90"/>
      <c r="AJ23" s="90">
        <v>97</v>
      </c>
      <c r="AK23" s="90"/>
      <c r="AL23" s="90"/>
      <c r="AM23" s="90"/>
      <c r="AN23" s="90"/>
      <c r="AO23" s="90"/>
      <c r="AP23" s="90"/>
      <c r="AQ23" s="90"/>
      <c r="AR23" s="90"/>
      <c r="AS23" s="94">
        <f t="shared" si="3"/>
        <v>254</v>
      </c>
      <c r="AT23" s="95"/>
      <c r="AU23" s="90">
        <v>32</v>
      </c>
      <c r="AV23" s="86">
        <f t="shared" si="4"/>
        <v>286</v>
      </c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79"/>
      <c r="BN23" s="79"/>
      <c r="BO23" s="79"/>
      <c r="BP23" s="79"/>
    </row>
    <row r="24" spans="1:68" ht="19.5" customHeight="1">
      <c r="A24" s="488">
        <v>20</v>
      </c>
      <c r="B24" s="353" t="s">
        <v>496</v>
      </c>
      <c r="C24" s="354" t="s">
        <v>1027</v>
      </c>
      <c r="D24" s="98">
        <v>25</v>
      </c>
      <c r="E24" s="99">
        <v>2</v>
      </c>
      <c r="F24" s="100"/>
      <c r="G24" s="100"/>
      <c r="H24" s="100"/>
      <c r="I24" s="100"/>
      <c r="J24" s="100"/>
      <c r="K24" s="101"/>
      <c r="L24" s="100"/>
      <c r="M24" s="99">
        <f t="shared" si="0"/>
        <v>0</v>
      </c>
      <c r="N24" s="100"/>
      <c r="O24" s="100"/>
      <c r="P24" s="100"/>
      <c r="Q24" s="100"/>
      <c r="R24" s="100"/>
      <c r="S24" s="101"/>
      <c r="T24" s="99">
        <f t="shared" si="1"/>
        <v>0</v>
      </c>
      <c r="U24" s="99">
        <f t="shared" si="2"/>
        <v>0</v>
      </c>
      <c r="V24" s="102"/>
      <c r="W24" s="102"/>
      <c r="X24" s="100"/>
      <c r="Y24" s="100">
        <v>9</v>
      </c>
      <c r="Z24" s="100"/>
      <c r="AA24" s="100"/>
      <c r="AB24" s="100"/>
      <c r="AC24" s="100"/>
      <c r="AD24" s="100"/>
      <c r="AE24" s="100"/>
      <c r="AF24" s="100">
        <v>16</v>
      </c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99">
        <f t="shared" si="3"/>
        <v>25</v>
      </c>
      <c r="AT24" s="102"/>
      <c r="AU24" s="101">
        <v>2</v>
      </c>
      <c r="AV24" s="98">
        <f t="shared" si="4"/>
        <v>27</v>
      </c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79"/>
      <c r="BN24" s="79"/>
      <c r="BO24" s="79"/>
      <c r="BP24" s="79"/>
    </row>
    <row r="25" spans="1:68" ht="19.5" customHeight="1">
      <c r="A25" s="488">
        <v>21</v>
      </c>
      <c r="B25" s="355" t="s">
        <v>972</v>
      </c>
      <c r="C25" s="356" t="s">
        <v>1028</v>
      </c>
      <c r="D25" s="98">
        <v>2</v>
      </c>
      <c r="E25" s="99"/>
      <c r="F25" s="100"/>
      <c r="G25" s="100"/>
      <c r="H25" s="100"/>
      <c r="I25" s="100"/>
      <c r="J25" s="100"/>
      <c r="K25" s="101"/>
      <c r="L25" s="100"/>
      <c r="M25" s="99">
        <f t="shared" si="0"/>
        <v>0</v>
      </c>
      <c r="N25" s="100"/>
      <c r="O25" s="100"/>
      <c r="P25" s="100"/>
      <c r="Q25" s="100"/>
      <c r="R25" s="100"/>
      <c r="S25" s="101"/>
      <c r="T25" s="99">
        <f t="shared" si="1"/>
        <v>0</v>
      </c>
      <c r="U25" s="99">
        <f t="shared" si="2"/>
        <v>0</v>
      </c>
      <c r="V25" s="102"/>
      <c r="W25" s="102"/>
      <c r="X25" s="100"/>
      <c r="Y25" s="100">
        <v>2</v>
      </c>
      <c r="Z25" s="100"/>
      <c r="AA25" s="100"/>
      <c r="AB25" s="100"/>
      <c r="AC25" s="100"/>
      <c r="AD25" s="100"/>
      <c r="AE25" s="100"/>
      <c r="AF25" s="100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99">
        <f t="shared" si="3"/>
        <v>2</v>
      </c>
      <c r="AT25" s="102"/>
      <c r="AU25" s="101"/>
      <c r="AV25" s="98">
        <f t="shared" si="4"/>
        <v>2</v>
      </c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79"/>
      <c r="BN25" s="79"/>
      <c r="BO25" s="79"/>
      <c r="BP25" s="79"/>
    </row>
    <row r="26" spans="1:68" ht="19.5" customHeight="1" thickBot="1">
      <c r="A26" s="488">
        <v>22</v>
      </c>
      <c r="B26" s="357" t="s">
        <v>490</v>
      </c>
      <c r="C26" s="358" t="s">
        <v>1397</v>
      </c>
      <c r="D26" s="86">
        <v>133</v>
      </c>
      <c r="E26" s="87">
        <v>15</v>
      </c>
      <c r="F26" s="89"/>
      <c r="G26" s="89"/>
      <c r="H26" s="89"/>
      <c r="I26" s="89"/>
      <c r="J26" s="89"/>
      <c r="K26" s="90"/>
      <c r="L26" s="89">
        <v>12</v>
      </c>
      <c r="M26" s="87">
        <f t="shared" si="0"/>
        <v>12</v>
      </c>
      <c r="N26" s="89">
        <v>8</v>
      </c>
      <c r="O26" s="89"/>
      <c r="P26" s="89"/>
      <c r="Q26" s="89"/>
      <c r="R26" s="89"/>
      <c r="S26" s="90"/>
      <c r="T26" s="87">
        <f t="shared" si="1"/>
        <v>8</v>
      </c>
      <c r="U26" s="87">
        <f t="shared" si="2"/>
        <v>4</v>
      </c>
      <c r="V26" s="95"/>
      <c r="W26" s="95"/>
      <c r="X26" s="89"/>
      <c r="Y26" s="89"/>
      <c r="Z26" s="89"/>
      <c r="AA26" s="89"/>
      <c r="AB26" s="89"/>
      <c r="AC26" s="89">
        <v>53</v>
      </c>
      <c r="AD26" s="89">
        <v>48</v>
      </c>
      <c r="AE26" s="89"/>
      <c r="AF26" s="89">
        <v>25</v>
      </c>
      <c r="AG26" s="90"/>
      <c r="AH26" s="90"/>
      <c r="AI26" s="90"/>
      <c r="AJ26" s="90"/>
      <c r="AK26" s="90">
        <v>1</v>
      </c>
      <c r="AL26" s="90"/>
      <c r="AM26" s="90"/>
      <c r="AN26" s="90">
        <v>10</v>
      </c>
      <c r="AO26" s="90"/>
      <c r="AP26" s="90"/>
      <c r="AQ26" s="90"/>
      <c r="AR26" s="90"/>
      <c r="AS26" s="94">
        <f t="shared" si="3"/>
        <v>137</v>
      </c>
      <c r="AT26" s="95"/>
      <c r="AU26" s="90">
        <v>15</v>
      </c>
      <c r="AV26" s="86">
        <f t="shared" si="4"/>
        <v>152</v>
      </c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79"/>
      <c r="BN26" s="79"/>
      <c r="BO26" s="79"/>
      <c r="BP26" s="79"/>
    </row>
    <row r="27" spans="1:68" ht="19.5" customHeight="1">
      <c r="A27" s="488">
        <v>23</v>
      </c>
      <c r="B27" s="378" t="s">
        <v>476</v>
      </c>
      <c r="C27" s="348" t="s">
        <v>1416</v>
      </c>
      <c r="D27" s="86">
        <v>75</v>
      </c>
      <c r="E27" s="87">
        <v>10</v>
      </c>
      <c r="F27" s="89"/>
      <c r="G27" s="89"/>
      <c r="H27" s="89"/>
      <c r="I27" s="89"/>
      <c r="J27" s="89"/>
      <c r="K27" s="90"/>
      <c r="L27" s="89"/>
      <c r="M27" s="87">
        <f t="shared" si="0"/>
        <v>0</v>
      </c>
      <c r="N27" s="89"/>
      <c r="O27" s="89"/>
      <c r="P27" s="89"/>
      <c r="Q27" s="89"/>
      <c r="R27" s="89"/>
      <c r="S27" s="90"/>
      <c r="T27" s="87">
        <f t="shared" si="1"/>
        <v>0</v>
      </c>
      <c r="U27" s="87">
        <f t="shared" si="2"/>
        <v>0</v>
      </c>
      <c r="V27" s="95"/>
      <c r="W27" s="95"/>
      <c r="X27" s="89"/>
      <c r="Y27" s="89"/>
      <c r="Z27" s="89"/>
      <c r="AA27" s="89"/>
      <c r="AB27" s="89">
        <v>68</v>
      </c>
      <c r="AC27" s="89"/>
      <c r="AD27" s="89"/>
      <c r="AE27" s="89"/>
      <c r="AF27" s="89"/>
      <c r="AG27" s="90"/>
      <c r="AH27" s="90"/>
      <c r="AI27" s="90"/>
      <c r="AJ27" s="90"/>
      <c r="AK27" s="90">
        <v>7</v>
      </c>
      <c r="AL27" s="90"/>
      <c r="AM27" s="90"/>
      <c r="AN27" s="90"/>
      <c r="AO27" s="90"/>
      <c r="AP27" s="90"/>
      <c r="AQ27" s="90"/>
      <c r="AR27" s="90"/>
      <c r="AS27" s="94">
        <f t="shared" si="3"/>
        <v>75</v>
      </c>
      <c r="AT27" s="95">
        <v>1</v>
      </c>
      <c r="AU27" s="90">
        <v>10</v>
      </c>
      <c r="AV27" s="86">
        <f t="shared" si="4"/>
        <v>85</v>
      </c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79"/>
      <c r="BN27" s="79"/>
      <c r="BO27" s="79"/>
      <c r="BP27" s="79"/>
    </row>
    <row r="28" spans="1:68" ht="19.5" customHeight="1" thickBot="1">
      <c r="A28" s="488">
        <v>24</v>
      </c>
      <c r="B28" s="379"/>
      <c r="C28" s="359" t="s">
        <v>1417</v>
      </c>
      <c r="D28" s="86">
        <v>69</v>
      </c>
      <c r="E28" s="87">
        <v>10</v>
      </c>
      <c r="F28" s="89"/>
      <c r="G28" s="89"/>
      <c r="H28" s="89"/>
      <c r="I28" s="89"/>
      <c r="J28" s="89"/>
      <c r="K28" s="90"/>
      <c r="L28" s="89"/>
      <c r="M28" s="87">
        <f t="shared" si="0"/>
        <v>0</v>
      </c>
      <c r="N28" s="89">
        <v>1</v>
      </c>
      <c r="O28" s="89"/>
      <c r="P28" s="89"/>
      <c r="Q28" s="89"/>
      <c r="R28" s="89"/>
      <c r="S28" s="90"/>
      <c r="T28" s="87">
        <f t="shared" si="1"/>
        <v>1</v>
      </c>
      <c r="U28" s="87">
        <f t="shared" si="2"/>
        <v>-1</v>
      </c>
      <c r="V28" s="95"/>
      <c r="W28" s="95"/>
      <c r="X28" s="89"/>
      <c r="Y28" s="89"/>
      <c r="Z28" s="89"/>
      <c r="AA28" s="89"/>
      <c r="AB28" s="89">
        <v>11</v>
      </c>
      <c r="AC28" s="89">
        <v>55</v>
      </c>
      <c r="AD28" s="89"/>
      <c r="AE28" s="89"/>
      <c r="AF28" s="89"/>
      <c r="AG28" s="90"/>
      <c r="AH28" s="90"/>
      <c r="AI28" s="90">
        <v>2</v>
      </c>
      <c r="AJ28" s="90"/>
      <c r="AK28" s="90"/>
      <c r="AL28" s="90"/>
      <c r="AM28" s="90"/>
      <c r="AN28" s="90"/>
      <c r="AO28" s="90"/>
      <c r="AP28" s="90"/>
      <c r="AQ28" s="90"/>
      <c r="AR28" s="90"/>
      <c r="AS28" s="94">
        <f t="shared" si="3"/>
        <v>68</v>
      </c>
      <c r="AT28" s="95"/>
      <c r="AU28" s="90">
        <v>10</v>
      </c>
      <c r="AV28" s="86">
        <f t="shared" si="4"/>
        <v>78</v>
      </c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79"/>
      <c r="BN28" s="79"/>
      <c r="BO28" s="79"/>
      <c r="BP28" s="79"/>
    </row>
    <row r="29" spans="1:68" ht="19.5" customHeight="1">
      <c r="A29" s="488">
        <v>25</v>
      </c>
      <c r="B29" s="360" t="s">
        <v>494</v>
      </c>
      <c r="C29" s="351" t="s">
        <v>976</v>
      </c>
      <c r="D29" s="86">
        <v>55</v>
      </c>
      <c r="E29" s="87">
        <v>5</v>
      </c>
      <c r="F29" s="89"/>
      <c r="G29" s="89"/>
      <c r="H29" s="89"/>
      <c r="I29" s="89"/>
      <c r="J29" s="89"/>
      <c r="K29" s="90"/>
      <c r="L29" s="89"/>
      <c r="M29" s="87">
        <f t="shared" si="0"/>
        <v>0</v>
      </c>
      <c r="N29" s="95"/>
      <c r="O29" s="89"/>
      <c r="P29" s="89"/>
      <c r="Q29" s="89"/>
      <c r="R29" s="89"/>
      <c r="S29" s="90"/>
      <c r="T29" s="87">
        <f t="shared" si="1"/>
        <v>0</v>
      </c>
      <c r="U29" s="87">
        <f t="shared" si="2"/>
        <v>0</v>
      </c>
      <c r="V29" s="95"/>
      <c r="W29" s="95"/>
      <c r="X29" s="89"/>
      <c r="Y29" s="89"/>
      <c r="Z29" s="89"/>
      <c r="AA29" s="89"/>
      <c r="AB29" s="89">
        <v>34</v>
      </c>
      <c r="AC29" s="89">
        <v>1</v>
      </c>
      <c r="AD29" s="89">
        <v>14</v>
      </c>
      <c r="AE29" s="89"/>
      <c r="AF29" s="89"/>
      <c r="AG29" s="90"/>
      <c r="AH29" s="90"/>
      <c r="AI29" s="90"/>
      <c r="AJ29" s="90"/>
      <c r="AK29" s="90">
        <v>6</v>
      </c>
      <c r="AL29" s="90"/>
      <c r="AM29" s="90"/>
      <c r="AN29" s="90"/>
      <c r="AO29" s="90"/>
      <c r="AP29" s="90"/>
      <c r="AQ29" s="90"/>
      <c r="AR29" s="90"/>
      <c r="AS29" s="94">
        <f t="shared" si="3"/>
        <v>55</v>
      </c>
      <c r="AT29" s="95"/>
      <c r="AU29" s="90">
        <v>5</v>
      </c>
      <c r="AV29" s="86">
        <f t="shared" si="4"/>
        <v>60</v>
      </c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79"/>
      <c r="BN29" s="79"/>
      <c r="BO29" s="79"/>
      <c r="BP29" s="79"/>
    </row>
    <row r="30" spans="1:68" ht="19.5" customHeight="1" thickBot="1">
      <c r="A30" s="489">
        <v>26</v>
      </c>
      <c r="B30" s="498" t="s">
        <v>500</v>
      </c>
      <c r="C30" s="358" t="s">
        <v>864</v>
      </c>
      <c r="D30" s="106">
        <v>207</v>
      </c>
      <c r="E30" s="105">
        <v>24</v>
      </c>
      <c r="F30" s="107"/>
      <c r="G30" s="107"/>
      <c r="H30" s="107"/>
      <c r="I30" s="107"/>
      <c r="J30" s="107"/>
      <c r="K30" s="108"/>
      <c r="L30" s="107"/>
      <c r="M30" s="105">
        <f t="shared" si="0"/>
        <v>0</v>
      </c>
      <c r="N30" s="109"/>
      <c r="O30" s="107"/>
      <c r="P30" s="107"/>
      <c r="Q30" s="107"/>
      <c r="R30" s="107"/>
      <c r="S30" s="108"/>
      <c r="T30" s="105">
        <f t="shared" si="1"/>
        <v>0</v>
      </c>
      <c r="U30" s="105">
        <f t="shared" si="2"/>
        <v>0</v>
      </c>
      <c r="V30" s="109"/>
      <c r="W30" s="109"/>
      <c r="X30" s="107"/>
      <c r="Y30" s="107"/>
      <c r="Z30" s="107"/>
      <c r="AA30" s="107"/>
      <c r="AB30" s="107"/>
      <c r="AC30" s="107">
        <v>172</v>
      </c>
      <c r="AD30" s="107">
        <v>1</v>
      </c>
      <c r="AE30" s="107">
        <v>23</v>
      </c>
      <c r="AF30" s="107"/>
      <c r="AG30" s="108"/>
      <c r="AH30" s="108"/>
      <c r="AI30" s="108"/>
      <c r="AJ30" s="108"/>
      <c r="AK30" s="108">
        <v>11</v>
      </c>
      <c r="AL30" s="108"/>
      <c r="AM30" s="108"/>
      <c r="AN30" s="108"/>
      <c r="AO30" s="108"/>
      <c r="AP30" s="108"/>
      <c r="AQ30" s="108"/>
      <c r="AR30" s="108"/>
      <c r="AS30" s="499">
        <f t="shared" si="3"/>
        <v>207</v>
      </c>
      <c r="AT30" s="109">
        <v>16</v>
      </c>
      <c r="AU30" s="108">
        <v>24</v>
      </c>
      <c r="AV30" s="106">
        <f t="shared" si="4"/>
        <v>231</v>
      </c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79"/>
      <c r="BN30" s="79"/>
      <c r="BO30" s="79"/>
      <c r="BP30" s="79"/>
    </row>
    <row r="31" spans="1:68" ht="19.5" customHeight="1" thickBot="1">
      <c r="A31" s="573" t="s">
        <v>528</v>
      </c>
      <c r="B31" s="574">
        <f>COUNTA(B5:B30)</f>
        <v>23</v>
      </c>
      <c r="C31" s="574">
        <f>COUNTA(C5:C30)</f>
        <v>26</v>
      </c>
      <c r="D31" s="575">
        <f>SUM(D5:D30)</f>
        <v>2311</v>
      </c>
      <c r="E31" s="575">
        <f t="shared" ref="E31:AV31" si="5">SUM(E5:E30)</f>
        <v>283</v>
      </c>
      <c r="F31" s="575">
        <f t="shared" si="5"/>
        <v>7</v>
      </c>
      <c r="G31" s="575">
        <f t="shared" si="5"/>
        <v>1</v>
      </c>
      <c r="H31" s="575">
        <f t="shared" si="5"/>
        <v>1</v>
      </c>
      <c r="I31" s="575">
        <f t="shared" si="5"/>
        <v>10</v>
      </c>
      <c r="J31" s="575">
        <f t="shared" si="5"/>
        <v>3</v>
      </c>
      <c r="K31" s="575">
        <f t="shared" si="5"/>
        <v>11</v>
      </c>
      <c r="L31" s="575">
        <f t="shared" si="5"/>
        <v>12</v>
      </c>
      <c r="M31" s="575">
        <f t="shared" si="5"/>
        <v>45</v>
      </c>
      <c r="N31" s="575">
        <f t="shared" si="5"/>
        <v>26</v>
      </c>
      <c r="O31" s="575">
        <f t="shared" si="5"/>
        <v>2</v>
      </c>
      <c r="P31" s="575">
        <f t="shared" si="5"/>
        <v>0</v>
      </c>
      <c r="Q31" s="575">
        <f t="shared" si="5"/>
        <v>13</v>
      </c>
      <c r="R31" s="575">
        <f t="shared" si="5"/>
        <v>0</v>
      </c>
      <c r="S31" s="575">
        <f t="shared" si="5"/>
        <v>1</v>
      </c>
      <c r="T31" s="575">
        <f t="shared" si="5"/>
        <v>42</v>
      </c>
      <c r="U31" s="575">
        <f t="shared" si="5"/>
        <v>3</v>
      </c>
      <c r="V31" s="575">
        <f t="shared" si="5"/>
        <v>40</v>
      </c>
      <c r="W31" s="575">
        <f t="shared" si="5"/>
        <v>75</v>
      </c>
      <c r="X31" s="575">
        <f t="shared" si="5"/>
        <v>1</v>
      </c>
      <c r="Y31" s="575">
        <f t="shared" si="5"/>
        <v>11</v>
      </c>
      <c r="Z31" s="575">
        <f t="shared" si="5"/>
        <v>3</v>
      </c>
      <c r="AA31" s="575">
        <f t="shared" si="5"/>
        <v>8</v>
      </c>
      <c r="AB31" s="575">
        <f t="shared" si="5"/>
        <v>277</v>
      </c>
      <c r="AC31" s="575">
        <f t="shared" si="5"/>
        <v>1163</v>
      </c>
      <c r="AD31" s="575">
        <f t="shared" si="5"/>
        <v>176</v>
      </c>
      <c r="AE31" s="575">
        <f t="shared" si="5"/>
        <v>23</v>
      </c>
      <c r="AF31" s="575">
        <f t="shared" si="5"/>
        <v>220</v>
      </c>
      <c r="AG31" s="575">
        <f t="shared" si="5"/>
        <v>9</v>
      </c>
      <c r="AH31" s="575">
        <f t="shared" si="5"/>
        <v>8</v>
      </c>
      <c r="AI31" s="575">
        <f t="shared" si="5"/>
        <v>17</v>
      </c>
      <c r="AJ31" s="575">
        <f t="shared" si="5"/>
        <v>97</v>
      </c>
      <c r="AK31" s="575">
        <f t="shared" si="5"/>
        <v>87</v>
      </c>
      <c r="AL31" s="575">
        <f t="shared" si="5"/>
        <v>3</v>
      </c>
      <c r="AM31" s="575">
        <f t="shared" si="5"/>
        <v>1</v>
      </c>
      <c r="AN31" s="575">
        <f t="shared" si="5"/>
        <v>16</v>
      </c>
      <c r="AO31" s="575">
        <f t="shared" si="5"/>
        <v>20</v>
      </c>
      <c r="AP31" s="575">
        <f t="shared" si="5"/>
        <v>1</v>
      </c>
      <c r="AQ31" s="575">
        <f t="shared" si="5"/>
        <v>1</v>
      </c>
      <c r="AR31" s="575">
        <f t="shared" si="5"/>
        <v>57</v>
      </c>
      <c r="AS31" s="575">
        <f t="shared" si="5"/>
        <v>2314</v>
      </c>
      <c r="AT31" s="575">
        <f t="shared" si="5"/>
        <v>51</v>
      </c>
      <c r="AU31" s="575">
        <f t="shared" si="5"/>
        <v>279</v>
      </c>
      <c r="AV31" s="576">
        <f t="shared" si="5"/>
        <v>2593</v>
      </c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</row>
    <row r="32" spans="1:68" ht="17.25" customHeight="1">
      <c r="A32" s="74" t="s">
        <v>1447</v>
      </c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2"/>
      <c r="AT32" s="111"/>
      <c r="AU32" s="111"/>
      <c r="AV32" s="111"/>
      <c r="AW32" s="114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</row>
    <row r="33" spans="1:68" ht="17.25" customHeight="1">
      <c r="A33" s="341" t="s">
        <v>1339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</row>
    <row r="34" spans="1:68" ht="24.75" customHeight="1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</row>
    <row r="35" spans="1:68" ht="12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</row>
    <row r="36" spans="1:68" ht="12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</row>
    <row r="37" spans="1:68" ht="12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</row>
    <row r="38" spans="1:68" ht="12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79"/>
      <c r="AX38" s="79"/>
      <c r="AY38" s="79"/>
      <c r="AZ38" s="79"/>
      <c r="BA38" s="79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</row>
    <row r="39" spans="1:68" ht="12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</row>
    <row r="40" spans="1:68" ht="12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</row>
    <row r="41" spans="1:68" ht="12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</row>
    <row r="42" spans="1:68" ht="12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</row>
    <row r="43" spans="1:68" ht="12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</row>
    <row r="44" spans="1:68" ht="12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  <c r="BO44" s="79"/>
      <c r="BP44" s="79"/>
    </row>
    <row r="45" spans="1:68" ht="12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</row>
    <row r="46" spans="1:68" ht="12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</row>
    <row r="47" spans="1:68" ht="12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</row>
    <row r="48" spans="1:68" ht="12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</row>
    <row r="49" spans="1:68" ht="12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</row>
    <row r="50" spans="1:68" ht="12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</row>
    <row r="51" spans="1:68" ht="12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</row>
    <row r="52" spans="1:68" ht="12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</row>
    <row r="53" spans="1:68" ht="12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</row>
    <row r="54" spans="1:68" ht="12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</row>
    <row r="55" spans="1:68" ht="12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</row>
    <row r="56" spans="1:68" ht="12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  <c r="BO56" s="79"/>
      <c r="BP56" s="79"/>
    </row>
    <row r="57" spans="1:68" ht="12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</row>
    <row r="58" spans="1:68" ht="12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</row>
    <row r="59" spans="1:68" ht="12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</row>
    <row r="60" spans="1:68" ht="12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</row>
    <row r="61" spans="1:68" ht="12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</row>
    <row r="62" spans="1:68" ht="12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</row>
    <row r="63" spans="1:68" ht="12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</row>
    <row r="64" spans="1:68" ht="12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</row>
    <row r="65" spans="1:68" ht="12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</row>
    <row r="66" spans="1:68" ht="12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</row>
    <row r="67" spans="1:68" ht="12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</row>
    <row r="68" spans="1:68" ht="12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</row>
    <row r="69" spans="1:68" ht="12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</row>
    <row r="70" spans="1:68" ht="12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</row>
    <row r="71" spans="1:68" ht="12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</row>
    <row r="72" spans="1:68" ht="12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</row>
    <row r="73" spans="1:68" ht="12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</row>
    <row r="74" spans="1:68" ht="12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</row>
    <row r="75" spans="1:68" ht="12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</row>
    <row r="76" spans="1:68" ht="12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</row>
    <row r="77" spans="1:68" ht="12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</row>
    <row r="78" spans="1:68" ht="12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</row>
    <row r="79" spans="1:68" ht="12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</row>
    <row r="80" spans="1:68" ht="12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</row>
    <row r="81" spans="1:68" ht="12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</row>
    <row r="82" spans="1:68" ht="12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</row>
    <row r="83" spans="1:68" ht="12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</row>
    <row r="84" spans="1:68" ht="12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</row>
    <row r="85" spans="1:68" ht="12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</row>
    <row r="86" spans="1:68" ht="12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</row>
    <row r="87" spans="1:68" ht="12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</row>
    <row r="88" spans="1:68" ht="12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</row>
    <row r="89" spans="1:68" ht="12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</row>
    <row r="90" spans="1:68" ht="12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</row>
    <row r="91" spans="1:68" ht="12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</row>
    <row r="92" spans="1:68" ht="12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  <c r="BO92" s="79"/>
      <c r="BP92" s="79"/>
    </row>
    <row r="93" spans="1:68" ht="12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</row>
    <row r="94" spans="1:68" ht="12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79"/>
    </row>
    <row r="95" spans="1:68" ht="12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</row>
    <row r="96" spans="1:68" ht="12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79"/>
      <c r="AZ96" s="79"/>
      <c r="BA96" s="79"/>
      <c r="BB96" s="79"/>
      <c r="BC96" s="79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  <c r="BO96" s="79"/>
      <c r="BP96" s="79"/>
    </row>
    <row r="97" spans="1:68" ht="12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79"/>
      <c r="AX97" s="79"/>
      <c r="AY97" s="79"/>
      <c r="AZ97" s="79"/>
      <c r="BA97" s="79"/>
      <c r="BB97" s="79"/>
      <c r="BC97" s="79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  <c r="BO97" s="79"/>
      <c r="BP97" s="79"/>
    </row>
    <row r="98" spans="1:68" ht="12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  <c r="BO98" s="79"/>
      <c r="BP98" s="79"/>
    </row>
    <row r="99" spans="1:68" ht="12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</row>
    <row r="100" spans="1:68" ht="12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79"/>
      <c r="AX100" s="79"/>
      <c r="AY100" s="79"/>
      <c r="AZ100" s="79"/>
      <c r="BA100" s="79"/>
      <c r="BB100" s="79"/>
      <c r="BC100" s="79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  <c r="BO100" s="79"/>
      <c r="BP100" s="79"/>
    </row>
    <row r="101" spans="1:68" ht="12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79"/>
      <c r="BA101" s="79"/>
      <c r="BB101" s="79"/>
      <c r="BC101" s="79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  <c r="BO101" s="79"/>
      <c r="BP101" s="79"/>
    </row>
    <row r="102" spans="1:68" ht="12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9"/>
      <c r="BP102" s="79"/>
    </row>
    <row r="103" spans="1:68" ht="12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</row>
    <row r="104" spans="1:68" ht="12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</row>
    <row r="105" spans="1:68" ht="12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</row>
    <row r="106" spans="1:68" ht="12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</row>
    <row r="107" spans="1:68" ht="12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</row>
    <row r="108" spans="1:68" ht="12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</row>
    <row r="109" spans="1:68" ht="12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  <c r="BO109" s="79"/>
      <c r="BP109" s="79"/>
    </row>
    <row r="110" spans="1:68" ht="12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  <c r="BO110" s="79"/>
      <c r="BP110" s="79"/>
    </row>
    <row r="111" spans="1:68" ht="12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</row>
    <row r="112" spans="1:68" ht="12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  <c r="BO112" s="79"/>
      <c r="BP112" s="79"/>
    </row>
    <row r="113" spans="1:68" ht="12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  <c r="BO113" s="79"/>
      <c r="BP113" s="79"/>
    </row>
    <row r="114" spans="1:68" ht="12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  <c r="BO114" s="79"/>
      <c r="BP114" s="79"/>
    </row>
    <row r="115" spans="1:68" ht="12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  <c r="BO115" s="79"/>
      <c r="BP115" s="79"/>
    </row>
    <row r="116" spans="1:68" ht="12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</row>
    <row r="117" spans="1:68" ht="12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  <c r="BG117" s="79"/>
      <c r="BH117" s="79"/>
      <c r="BI117" s="79"/>
      <c r="BJ117" s="79"/>
      <c r="BK117" s="79"/>
      <c r="BL117" s="79"/>
      <c r="BM117" s="79"/>
      <c r="BN117" s="79"/>
      <c r="BO117" s="79"/>
      <c r="BP117" s="79"/>
    </row>
    <row r="118" spans="1:68" ht="12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79"/>
      <c r="BD118" s="79"/>
      <c r="BE118" s="79"/>
      <c r="BF118" s="79"/>
      <c r="BG118" s="79"/>
      <c r="BH118" s="79"/>
      <c r="BI118" s="79"/>
      <c r="BJ118" s="79"/>
      <c r="BK118" s="79"/>
      <c r="BL118" s="79"/>
      <c r="BM118" s="79"/>
      <c r="BN118" s="79"/>
      <c r="BO118" s="79"/>
      <c r="BP118" s="79"/>
    </row>
    <row r="119" spans="1:68" ht="12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79"/>
    </row>
    <row r="120" spans="1:68" ht="12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79"/>
    </row>
    <row r="121" spans="1:68" ht="12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79"/>
      <c r="BM121" s="79"/>
      <c r="BN121" s="79"/>
      <c r="BO121" s="79"/>
      <c r="BP121" s="79"/>
    </row>
    <row r="122" spans="1:68" ht="12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  <c r="BG122" s="79"/>
      <c r="BH122" s="79"/>
      <c r="BI122" s="79"/>
      <c r="BJ122" s="79"/>
      <c r="BK122" s="79"/>
      <c r="BL122" s="79"/>
      <c r="BM122" s="79"/>
      <c r="BN122" s="79"/>
      <c r="BO122" s="79"/>
      <c r="BP122" s="79"/>
    </row>
    <row r="123" spans="1:68" ht="12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  <c r="BG123" s="79"/>
      <c r="BH123" s="79"/>
      <c r="BI123" s="79"/>
      <c r="BJ123" s="79"/>
      <c r="BK123" s="79"/>
      <c r="BL123" s="79"/>
      <c r="BM123" s="79"/>
      <c r="BN123" s="79"/>
      <c r="BO123" s="79"/>
      <c r="BP123" s="79"/>
    </row>
    <row r="124" spans="1:68" ht="12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  <c r="BG124" s="79"/>
      <c r="BH124" s="79"/>
      <c r="BI124" s="79"/>
      <c r="BJ124" s="79"/>
      <c r="BK124" s="79"/>
      <c r="BL124" s="79"/>
      <c r="BM124" s="79"/>
      <c r="BN124" s="79"/>
      <c r="BO124" s="79"/>
      <c r="BP124" s="79"/>
    </row>
    <row r="125" spans="1:68" ht="12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  <c r="BK125" s="79"/>
      <c r="BL125" s="79"/>
      <c r="BM125" s="79"/>
      <c r="BN125" s="79"/>
      <c r="BO125" s="79"/>
      <c r="BP125" s="79"/>
    </row>
    <row r="126" spans="1:68" ht="12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  <c r="BO126" s="79"/>
      <c r="BP126" s="79"/>
    </row>
    <row r="127" spans="1:68" ht="12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  <c r="BO127" s="79"/>
      <c r="BP127" s="79"/>
    </row>
    <row r="128" spans="1:68" ht="12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</row>
    <row r="129" spans="1:68" ht="12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  <c r="BO129" s="79"/>
      <c r="BP129" s="79"/>
    </row>
    <row r="130" spans="1:68" ht="12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  <c r="BO130" s="79"/>
      <c r="BP130" s="79"/>
    </row>
    <row r="131" spans="1:68" ht="12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</row>
    <row r="132" spans="1:68" ht="12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</row>
    <row r="133" spans="1:68" ht="12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</row>
    <row r="134" spans="1:68" ht="12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</row>
    <row r="135" spans="1:68" ht="12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</row>
    <row r="136" spans="1:68" ht="12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</row>
    <row r="137" spans="1:68" ht="12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</row>
    <row r="138" spans="1:68" ht="12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</row>
    <row r="139" spans="1:68" ht="12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</row>
    <row r="140" spans="1:68" ht="12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</row>
    <row r="141" spans="1:68" ht="12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</row>
    <row r="142" spans="1:68" ht="12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</row>
    <row r="143" spans="1:68" ht="12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</row>
    <row r="144" spans="1:68" ht="12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</row>
    <row r="145" spans="1:68" ht="12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</row>
    <row r="146" spans="1:68" ht="12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9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</row>
    <row r="147" spans="1:68" ht="12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9"/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  <c r="BN147" s="79"/>
      <c r="BO147" s="79"/>
      <c r="BP147" s="79"/>
    </row>
    <row r="148" spans="1:68" ht="12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9"/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  <c r="BN148" s="79"/>
      <c r="BO148" s="79"/>
      <c r="BP148" s="79"/>
    </row>
    <row r="149" spans="1:68" ht="12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</row>
    <row r="150" spans="1:68" ht="12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9"/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  <c r="BN150" s="79"/>
      <c r="BO150" s="79"/>
      <c r="BP150" s="79"/>
    </row>
    <row r="151" spans="1:68" ht="12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9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</row>
    <row r="152" spans="1:68" ht="12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9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</row>
    <row r="153" spans="1:68" ht="12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9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</row>
    <row r="154" spans="1:68" ht="12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9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</row>
    <row r="155" spans="1:68" ht="12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  <c r="AX155" s="79"/>
      <c r="AY155" s="79"/>
      <c r="AZ155" s="79"/>
      <c r="BA155" s="79"/>
      <c r="BB155" s="79"/>
      <c r="BC155" s="79"/>
      <c r="BD155" s="79"/>
      <c r="BE155" s="79"/>
      <c r="BF155" s="79"/>
      <c r="BG155" s="79"/>
      <c r="BH155" s="79"/>
      <c r="BI155" s="79"/>
      <c r="BJ155" s="79"/>
      <c r="BK155" s="79"/>
      <c r="BL155" s="79"/>
      <c r="BM155" s="79"/>
      <c r="BN155" s="79"/>
      <c r="BO155" s="79"/>
      <c r="BP155" s="79"/>
    </row>
    <row r="156" spans="1:68" ht="12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  <c r="AX156" s="79"/>
      <c r="AY156" s="79"/>
      <c r="AZ156" s="79"/>
      <c r="BA156" s="79"/>
      <c r="BB156" s="79"/>
      <c r="BC156" s="79"/>
      <c r="BD156" s="79"/>
      <c r="BE156" s="79"/>
      <c r="BF156" s="79"/>
      <c r="BG156" s="79"/>
      <c r="BH156" s="79"/>
      <c r="BI156" s="79"/>
      <c r="BJ156" s="79"/>
      <c r="BK156" s="79"/>
      <c r="BL156" s="79"/>
      <c r="BM156" s="79"/>
      <c r="BN156" s="79"/>
      <c r="BO156" s="79"/>
      <c r="BP156" s="79"/>
    </row>
    <row r="157" spans="1:68" ht="12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9"/>
      <c r="BD157" s="79"/>
      <c r="BE157" s="79"/>
      <c r="BF157" s="79"/>
      <c r="BG157" s="79"/>
      <c r="BH157" s="79"/>
      <c r="BI157" s="79"/>
      <c r="BJ157" s="79"/>
      <c r="BK157" s="79"/>
      <c r="BL157" s="79"/>
      <c r="BM157" s="79"/>
      <c r="BN157" s="79"/>
      <c r="BO157" s="79"/>
      <c r="BP157" s="79"/>
    </row>
    <row r="158" spans="1:68" ht="12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  <c r="AX158" s="79"/>
      <c r="AY158" s="79"/>
      <c r="AZ158" s="79"/>
      <c r="BA158" s="79"/>
      <c r="BB158" s="79"/>
      <c r="BC158" s="79"/>
      <c r="BD158" s="79"/>
      <c r="BE158" s="79"/>
      <c r="BF158" s="79"/>
      <c r="BG158" s="79"/>
      <c r="BH158" s="79"/>
      <c r="BI158" s="79"/>
      <c r="BJ158" s="79"/>
      <c r="BK158" s="79"/>
      <c r="BL158" s="79"/>
      <c r="BM158" s="79"/>
      <c r="BN158" s="79"/>
      <c r="BO158" s="79"/>
      <c r="BP158" s="79"/>
    </row>
    <row r="159" spans="1:68" ht="12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79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  <c r="AX159" s="79"/>
      <c r="AY159" s="79"/>
      <c r="AZ159" s="79"/>
      <c r="BA159" s="79"/>
      <c r="BB159" s="79"/>
      <c r="BC159" s="79"/>
      <c r="BD159" s="79"/>
      <c r="BE159" s="79"/>
      <c r="BF159" s="79"/>
      <c r="BG159" s="79"/>
      <c r="BH159" s="79"/>
      <c r="BI159" s="79"/>
      <c r="BJ159" s="79"/>
      <c r="BK159" s="79"/>
      <c r="BL159" s="79"/>
      <c r="BM159" s="79"/>
      <c r="BN159" s="79"/>
      <c r="BO159" s="79"/>
      <c r="BP159" s="79"/>
    </row>
    <row r="160" spans="1:68" ht="12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  <c r="BA160" s="79"/>
      <c r="BB160" s="79"/>
      <c r="BC160" s="79"/>
      <c r="BD160" s="79"/>
      <c r="BE160" s="79"/>
      <c r="BF160" s="79"/>
      <c r="BG160" s="79"/>
      <c r="BH160" s="79"/>
      <c r="BI160" s="79"/>
      <c r="BJ160" s="79"/>
      <c r="BK160" s="79"/>
      <c r="BL160" s="79"/>
      <c r="BM160" s="79"/>
      <c r="BN160" s="79"/>
      <c r="BO160" s="79"/>
      <c r="BP160" s="79"/>
    </row>
    <row r="161" spans="1:68" ht="12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79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  <c r="BA161" s="79"/>
      <c r="BB161" s="79"/>
      <c r="BC161" s="79"/>
      <c r="BD161" s="79"/>
      <c r="BE161" s="79"/>
      <c r="BF161" s="79"/>
      <c r="BG161" s="79"/>
      <c r="BH161" s="79"/>
      <c r="BI161" s="79"/>
      <c r="BJ161" s="79"/>
      <c r="BK161" s="79"/>
      <c r="BL161" s="79"/>
      <c r="BM161" s="79"/>
      <c r="BN161" s="79"/>
      <c r="BO161" s="79"/>
      <c r="BP161" s="79"/>
    </row>
    <row r="162" spans="1:68" ht="12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  <c r="AP162" s="79"/>
      <c r="AQ162" s="79"/>
      <c r="AR162" s="79"/>
      <c r="AS162" s="79"/>
      <c r="AT162" s="79"/>
      <c r="AU162" s="79"/>
      <c r="AV162" s="79"/>
      <c r="AW162" s="79"/>
      <c r="AX162" s="79"/>
      <c r="AY162" s="79"/>
      <c r="AZ162" s="79"/>
      <c r="BA162" s="79"/>
      <c r="BB162" s="79"/>
      <c r="BC162" s="79"/>
      <c r="BD162" s="79"/>
      <c r="BE162" s="79"/>
      <c r="BF162" s="79"/>
      <c r="BG162" s="79"/>
      <c r="BH162" s="79"/>
      <c r="BI162" s="79"/>
      <c r="BJ162" s="79"/>
      <c r="BK162" s="79"/>
      <c r="BL162" s="79"/>
      <c r="BM162" s="79"/>
      <c r="BN162" s="79"/>
      <c r="BO162" s="79"/>
      <c r="BP162" s="79"/>
    </row>
    <row r="163" spans="1:68" ht="12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U163" s="79"/>
      <c r="AV163" s="79"/>
      <c r="AW163" s="79"/>
      <c r="AX163" s="79"/>
      <c r="AY163" s="79"/>
      <c r="AZ163" s="79"/>
      <c r="BA163" s="79"/>
      <c r="BB163" s="79"/>
      <c r="BC163" s="79"/>
      <c r="BD163" s="79"/>
      <c r="BE163" s="79"/>
      <c r="BF163" s="79"/>
      <c r="BG163" s="79"/>
      <c r="BH163" s="79"/>
      <c r="BI163" s="79"/>
      <c r="BJ163" s="79"/>
      <c r="BK163" s="79"/>
      <c r="BL163" s="79"/>
      <c r="BM163" s="79"/>
      <c r="BN163" s="79"/>
      <c r="BO163" s="79"/>
      <c r="BP163" s="79"/>
    </row>
    <row r="164" spans="1:68" ht="12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79"/>
      <c r="AL164" s="79"/>
      <c r="AM164" s="79"/>
      <c r="AN164" s="79"/>
      <c r="AO164" s="79"/>
      <c r="AP164" s="79"/>
      <c r="AQ164" s="79"/>
      <c r="AR164" s="79"/>
      <c r="AS164" s="79"/>
      <c r="AT164" s="79"/>
      <c r="AU164" s="79"/>
      <c r="AV164" s="79"/>
      <c r="AW164" s="79"/>
      <c r="AX164" s="79"/>
      <c r="AY164" s="79"/>
      <c r="AZ164" s="79"/>
      <c r="BA164" s="79"/>
      <c r="BB164" s="79"/>
      <c r="BC164" s="79"/>
      <c r="BD164" s="79"/>
      <c r="BE164" s="79"/>
      <c r="BF164" s="79"/>
      <c r="BG164" s="79"/>
      <c r="BH164" s="79"/>
      <c r="BI164" s="79"/>
      <c r="BJ164" s="79"/>
      <c r="BK164" s="79"/>
      <c r="BL164" s="79"/>
      <c r="BM164" s="79"/>
      <c r="BN164" s="79"/>
      <c r="BO164" s="79"/>
      <c r="BP164" s="79"/>
    </row>
    <row r="165" spans="1:68" ht="12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U165" s="79"/>
      <c r="AV165" s="79"/>
      <c r="AW165" s="79"/>
      <c r="AX165" s="79"/>
      <c r="AY165" s="79"/>
      <c r="AZ165" s="79"/>
      <c r="BA165" s="79"/>
      <c r="BB165" s="79"/>
      <c r="BC165" s="79"/>
      <c r="BD165" s="79"/>
      <c r="BE165" s="79"/>
      <c r="BF165" s="79"/>
      <c r="BG165" s="79"/>
      <c r="BH165" s="79"/>
      <c r="BI165" s="79"/>
      <c r="BJ165" s="79"/>
      <c r="BK165" s="79"/>
      <c r="BL165" s="79"/>
      <c r="BM165" s="79"/>
      <c r="BN165" s="79"/>
      <c r="BO165" s="79"/>
      <c r="BP165" s="79"/>
    </row>
    <row r="166" spans="1:68" ht="12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  <c r="AP166" s="79"/>
      <c r="AQ166" s="79"/>
      <c r="AR166" s="79"/>
      <c r="AS166" s="79"/>
      <c r="AT166" s="79"/>
      <c r="AU166" s="79"/>
      <c r="AV166" s="79"/>
      <c r="AW166" s="79"/>
      <c r="AX166" s="79"/>
      <c r="AY166" s="79"/>
      <c r="AZ166" s="79"/>
      <c r="BA166" s="79"/>
      <c r="BB166" s="79"/>
      <c r="BC166" s="79"/>
      <c r="BD166" s="79"/>
      <c r="BE166" s="79"/>
      <c r="BF166" s="79"/>
      <c r="BG166" s="79"/>
      <c r="BH166" s="79"/>
      <c r="BI166" s="79"/>
      <c r="BJ166" s="79"/>
      <c r="BK166" s="79"/>
      <c r="BL166" s="79"/>
      <c r="BM166" s="79"/>
      <c r="BN166" s="79"/>
      <c r="BO166" s="79"/>
      <c r="BP166" s="79"/>
    </row>
    <row r="167" spans="1:68" ht="12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  <c r="AX167" s="79"/>
      <c r="AY167" s="79"/>
      <c r="AZ167" s="79"/>
      <c r="BA167" s="79"/>
      <c r="BB167" s="79"/>
      <c r="BC167" s="79"/>
      <c r="BD167" s="79"/>
      <c r="BE167" s="79"/>
      <c r="BF167" s="79"/>
      <c r="BG167" s="79"/>
      <c r="BH167" s="79"/>
      <c r="BI167" s="79"/>
      <c r="BJ167" s="79"/>
      <c r="BK167" s="79"/>
      <c r="BL167" s="79"/>
      <c r="BM167" s="79"/>
      <c r="BN167" s="79"/>
      <c r="BO167" s="79"/>
      <c r="BP167" s="79"/>
    </row>
    <row r="168" spans="1:68" ht="12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79"/>
      <c r="AL168" s="79"/>
      <c r="AM168" s="79"/>
      <c r="AN168" s="79"/>
      <c r="AO168" s="79"/>
      <c r="AP168" s="79"/>
      <c r="AQ168" s="79"/>
      <c r="AR168" s="79"/>
      <c r="AS168" s="79"/>
      <c r="AT168" s="79"/>
      <c r="AU168" s="79"/>
      <c r="AV168" s="79"/>
      <c r="AW168" s="79"/>
      <c r="AX168" s="79"/>
      <c r="AY168" s="79"/>
      <c r="AZ168" s="79"/>
      <c r="BA168" s="79"/>
      <c r="BB168" s="79"/>
      <c r="BC168" s="79"/>
      <c r="BD168" s="79"/>
      <c r="BE168" s="79"/>
      <c r="BF168" s="79"/>
      <c r="BG168" s="79"/>
      <c r="BH168" s="79"/>
      <c r="BI168" s="79"/>
      <c r="BJ168" s="79"/>
      <c r="BK168" s="79"/>
      <c r="BL168" s="79"/>
      <c r="BM168" s="79"/>
      <c r="BN168" s="79"/>
      <c r="BO168" s="79"/>
      <c r="BP168" s="79"/>
    </row>
    <row r="169" spans="1:68" ht="12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U169" s="79"/>
      <c r="AV169" s="79"/>
      <c r="AW169" s="79"/>
      <c r="AX169" s="79"/>
      <c r="AY169" s="79"/>
      <c r="AZ169" s="79"/>
      <c r="BA169" s="79"/>
      <c r="BB169" s="79"/>
      <c r="BC169" s="79"/>
      <c r="BD169" s="79"/>
      <c r="BE169" s="79"/>
      <c r="BF169" s="79"/>
      <c r="BG169" s="79"/>
      <c r="BH169" s="79"/>
      <c r="BI169" s="79"/>
      <c r="BJ169" s="79"/>
      <c r="BK169" s="79"/>
      <c r="BL169" s="79"/>
      <c r="BM169" s="79"/>
      <c r="BN169" s="79"/>
      <c r="BO169" s="79"/>
      <c r="BP169" s="79"/>
    </row>
    <row r="170" spans="1:68" ht="12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  <c r="AP170" s="79"/>
      <c r="AQ170" s="79"/>
      <c r="AR170" s="79"/>
      <c r="AS170" s="79"/>
      <c r="AT170" s="79"/>
      <c r="AU170" s="79"/>
      <c r="AV170" s="79"/>
      <c r="AW170" s="79"/>
      <c r="AX170" s="79"/>
      <c r="AY170" s="79"/>
      <c r="AZ170" s="79"/>
      <c r="BA170" s="79"/>
      <c r="BB170" s="79"/>
      <c r="BC170" s="79"/>
      <c r="BD170" s="79"/>
      <c r="BE170" s="79"/>
      <c r="BF170" s="79"/>
      <c r="BG170" s="79"/>
      <c r="BH170" s="79"/>
      <c r="BI170" s="79"/>
      <c r="BJ170" s="79"/>
      <c r="BK170" s="79"/>
      <c r="BL170" s="79"/>
      <c r="BM170" s="79"/>
      <c r="BN170" s="79"/>
      <c r="BO170" s="79"/>
      <c r="BP170" s="79"/>
    </row>
    <row r="171" spans="1:68" ht="12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</row>
    <row r="172" spans="1:68" ht="12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  <c r="AW172" s="79"/>
      <c r="AX172" s="79"/>
      <c r="AY172" s="79"/>
      <c r="AZ172" s="79"/>
      <c r="BA172" s="79"/>
      <c r="BB172" s="79"/>
      <c r="BC172" s="79"/>
      <c r="BD172" s="79"/>
      <c r="BE172" s="79"/>
      <c r="BF172" s="79"/>
      <c r="BG172" s="79"/>
      <c r="BH172" s="79"/>
      <c r="BI172" s="79"/>
      <c r="BJ172" s="79"/>
      <c r="BK172" s="79"/>
      <c r="BL172" s="79"/>
      <c r="BM172" s="79"/>
      <c r="BN172" s="79"/>
      <c r="BO172" s="79"/>
      <c r="BP172" s="79"/>
    </row>
    <row r="173" spans="1:68" ht="12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79"/>
      <c r="BB173" s="79"/>
      <c r="BC173" s="79"/>
      <c r="BD173" s="79"/>
      <c r="BE173" s="79"/>
      <c r="BF173" s="79"/>
      <c r="BG173" s="79"/>
      <c r="BH173" s="79"/>
      <c r="BI173" s="79"/>
      <c r="BJ173" s="79"/>
      <c r="BK173" s="79"/>
      <c r="BL173" s="79"/>
      <c r="BM173" s="79"/>
      <c r="BN173" s="79"/>
      <c r="BO173" s="79"/>
      <c r="BP173" s="79"/>
    </row>
    <row r="174" spans="1:68" ht="12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  <c r="BA174" s="79"/>
      <c r="BB174" s="79"/>
      <c r="BC174" s="79"/>
      <c r="BD174" s="79"/>
      <c r="BE174" s="79"/>
      <c r="BF174" s="79"/>
      <c r="BG174" s="79"/>
      <c r="BH174" s="79"/>
      <c r="BI174" s="79"/>
      <c r="BJ174" s="79"/>
      <c r="BK174" s="79"/>
      <c r="BL174" s="79"/>
      <c r="BM174" s="79"/>
      <c r="BN174" s="79"/>
      <c r="BO174" s="79"/>
      <c r="BP174" s="79"/>
    </row>
    <row r="175" spans="1:68" ht="12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  <c r="BG175" s="79"/>
      <c r="BH175" s="79"/>
      <c r="BI175" s="79"/>
      <c r="BJ175" s="79"/>
      <c r="BK175" s="79"/>
      <c r="BL175" s="79"/>
      <c r="BM175" s="79"/>
      <c r="BN175" s="79"/>
      <c r="BO175" s="79"/>
      <c r="BP175" s="79"/>
    </row>
    <row r="176" spans="1:68" ht="12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  <c r="AX176" s="79"/>
      <c r="AY176" s="79"/>
      <c r="AZ176" s="79"/>
      <c r="BA176" s="79"/>
      <c r="BB176" s="79"/>
      <c r="BC176" s="79"/>
      <c r="BD176" s="79"/>
      <c r="BE176" s="79"/>
      <c r="BF176" s="79"/>
      <c r="BG176" s="79"/>
      <c r="BH176" s="79"/>
      <c r="BI176" s="79"/>
      <c r="BJ176" s="79"/>
      <c r="BK176" s="79"/>
      <c r="BL176" s="79"/>
      <c r="BM176" s="79"/>
      <c r="BN176" s="79"/>
      <c r="BO176" s="79"/>
      <c r="BP176" s="79"/>
    </row>
    <row r="177" spans="1:68" ht="12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  <c r="AW177" s="79"/>
      <c r="AX177" s="79"/>
      <c r="AY177" s="79"/>
      <c r="AZ177" s="79"/>
      <c r="BA177" s="79"/>
      <c r="BB177" s="79"/>
      <c r="BC177" s="79"/>
      <c r="BD177" s="79"/>
      <c r="BE177" s="79"/>
      <c r="BF177" s="79"/>
      <c r="BG177" s="79"/>
      <c r="BH177" s="79"/>
      <c r="BI177" s="79"/>
      <c r="BJ177" s="79"/>
      <c r="BK177" s="79"/>
      <c r="BL177" s="79"/>
      <c r="BM177" s="79"/>
      <c r="BN177" s="79"/>
      <c r="BO177" s="79"/>
      <c r="BP177" s="79"/>
    </row>
    <row r="178" spans="1:68" ht="12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U178" s="79"/>
      <c r="AV178" s="79"/>
      <c r="AW178" s="79"/>
      <c r="AX178" s="79"/>
      <c r="AY178" s="79"/>
      <c r="AZ178" s="79"/>
      <c r="BA178" s="79"/>
      <c r="BB178" s="79"/>
      <c r="BC178" s="79"/>
      <c r="BD178" s="79"/>
      <c r="BE178" s="79"/>
      <c r="BF178" s="79"/>
      <c r="BG178" s="79"/>
      <c r="BH178" s="79"/>
      <c r="BI178" s="79"/>
      <c r="BJ178" s="79"/>
      <c r="BK178" s="79"/>
      <c r="BL178" s="79"/>
      <c r="BM178" s="79"/>
      <c r="BN178" s="79"/>
      <c r="BO178" s="79"/>
      <c r="BP178" s="79"/>
    </row>
    <row r="179" spans="1:68" ht="12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  <c r="AV179" s="79"/>
      <c r="AW179" s="79"/>
      <c r="AX179" s="79"/>
      <c r="AY179" s="79"/>
      <c r="AZ179" s="79"/>
      <c r="BA179" s="79"/>
      <c r="BB179" s="79"/>
      <c r="BC179" s="79"/>
      <c r="BD179" s="79"/>
      <c r="BE179" s="79"/>
      <c r="BF179" s="79"/>
      <c r="BG179" s="79"/>
      <c r="BH179" s="79"/>
      <c r="BI179" s="79"/>
      <c r="BJ179" s="79"/>
      <c r="BK179" s="79"/>
      <c r="BL179" s="79"/>
      <c r="BM179" s="79"/>
      <c r="BN179" s="79"/>
      <c r="BO179" s="79"/>
      <c r="BP179" s="79"/>
    </row>
    <row r="180" spans="1:68" ht="12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  <c r="AW180" s="79"/>
      <c r="AX180" s="79"/>
      <c r="AY180" s="79"/>
      <c r="AZ180" s="79"/>
      <c r="BA180" s="79"/>
      <c r="BB180" s="79"/>
      <c r="BC180" s="79"/>
      <c r="BD180" s="79"/>
      <c r="BE180" s="79"/>
      <c r="BF180" s="79"/>
      <c r="BG180" s="79"/>
      <c r="BH180" s="79"/>
      <c r="BI180" s="79"/>
      <c r="BJ180" s="79"/>
      <c r="BK180" s="79"/>
      <c r="BL180" s="79"/>
      <c r="BM180" s="79"/>
      <c r="BN180" s="79"/>
      <c r="BO180" s="79"/>
      <c r="BP180" s="79"/>
    </row>
    <row r="181" spans="1:68" ht="12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U181" s="79"/>
      <c r="AV181" s="79"/>
      <c r="AW181" s="79"/>
      <c r="AX181" s="79"/>
      <c r="AY181" s="79"/>
      <c r="AZ181" s="79"/>
      <c r="BA181" s="79"/>
      <c r="BB181" s="79"/>
      <c r="BC181" s="79"/>
      <c r="BD181" s="79"/>
      <c r="BE181" s="79"/>
      <c r="BF181" s="79"/>
      <c r="BG181" s="79"/>
      <c r="BH181" s="79"/>
      <c r="BI181" s="79"/>
      <c r="BJ181" s="79"/>
      <c r="BK181" s="79"/>
      <c r="BL181" s="79"/>
      <c r="BM181" s="79"/>
      <c r="BN181" s="79"/>
      <c r="BO181" s="79"/>
      <c r="BP181" s="79"/>
    </row>
    <row r="182" spans="1:68" ht="12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  <c r="AW182" s="79"/>
      <c r="AX182" s="79"/>
      <c r="AY182" s="79"/>
      <c r="AZ182" s="79"/>
      <c r="BA182" s="79"/>
      <c r="BB182" s="79"/>
      <c r="BC182" s="79"/>
      <c r="BD182" s="79"/>
      <c r="BE182" s="79"/>
      <c r="BF182" s="79"/>
      <c r="BG182" s="79"/>
      <c r="BH182" s="79"/>
      <c r="BI182" s="79"/>
      <c r="BJ182" s="79"/>
      <c r="BK182" s="79"/>
      <c r="BL182" s="79"/>
      <c r="BM182" s="79"/>
      <c r="BN182" s="79"/>
      <c r="BO182" s="79"/>
      <c r="BP182" s="79"/>
    </row>
    <row r="183" spans="1:68" ht="12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  <c r="BK183" s="79"/>
      <c r="BL183" s="79"/>
      <c r="BM183" s="79"/>
      <c r="BN183" s="79"/>
      <c r="BO183" s="79"/>
      <c r="BP183" s="79"/>
    </row>
    <row r="184" spans="1:68" ht="12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  <c r="BK184" s="79"/>
      <c r="BL184" s="79"/>
      <c r="BM184" s="79"/>
      <c r="BN184" s="79"/>
      <c r="BO184" s="79"/>
      <c r="BP184" s="79"/>
    </row>
    <row r="185" spans="1:68" ht="12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  <c r="BG185" s="79"/>
      <c r="BH185" s="79"/>
      <c r="BI185" s="79"/>
      <c r="BJ185" s="79"/>
      <c r="BK185" s="79"/>
      <c r="BL185" s="79"/>
      <c r="BM185" s="79"/>
      <c r="BN185" s="79"/>
      <c r="BO185" s="79"/>
      <c r="BP185" s="79"/>
    </row>
    <row r="186" spans="1:68" ht="12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  <c r="BJ186" s="79"/>
      <c r="BK186" s="79"/>
      <c r="BL186" s="79"/>
      <c r="BM186" s="79"/>
      <c r="BN186" s="79"/>
      <c r="BO186" s="79"/>
      <c r="BP186" s="79"/>
    </row>
    <row r="187" spans="1:68" ht="12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79"/>
      <c r="AL187" s="79"/>
      <c r="AM187" s="79"/>
      <c r="AN187" s="79"/>
      <c r="AO187" s="79"/>
      <c r="AP187" s="79"/>
      <c r="AQ187" s="79"/>
      <c r="AR187" s="79"/>
      <c r="AS187" s="79"/>
      <c r="AT187" s="79"/>
      <c r="AU187" s="79"/>
      <c r="AV187" s="79"/>
      <c r="AW187" s="79"/>
      <c r="AX187" s="79"/>
      <c r="AY187" s="79"/>
      <c r="AZ187" s="79"/>
      <c r="BA187" s="79"/>
      <c r="BB187" s="79"/>
      <c r="BC187" s="79"/>
      <c r="BD187" s="79"/>
      <c r="BE187" s="79"/>
      <c r="BF187" s="79"/>
      <c r="BG187" s="79"/>
      <c r="BH187" s="79"/>
      <c r="BI187" s="79"/>
      <c r="BJ187" s="79"/>
      <c r="BK187" s="79"/>
      <c r="BL187" s="79"/>
      <c r="BM187" s="79"/>
      <c r="BN187" s="79"/>
      <c r="BO187" s="79"/>
      <c r="BP187" s="79"/>
    </row>
    <row r="188" spans="1:68" ht="12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U188" s="79"/>
      <c r="AV188" s="79"/>
      <c r="AW188" s="79"/>
      <c r="AX188" s="79"/>
      <c r="AY188" s="79"/>
      <c r="AZ188" s="79"/>
      <c r="BA188" s="79"/>
      <c r="BB188" s="79"/>
      <c r="BC188" s="79"/>
      <c r="BD188" s="79"/>
      <c r="BE188" s="79"/>
      <c r="BF188" s="79"/>
      <c r="BG188" s="79"/>
      <c r="BH188" s="79"/>
      <c r="BI188" s="79"/>
      <c r="BJ188" s="79"/>
      <c r="BK188" s="79"/>
      <c r="BL188" s="79"/>
      <c r="BM188" s="79"/>
      <c r="BN188" s="79"/>
      <c r="BO188" s="79"/>
      <c r="BP188" s="79"/>
    </row>
    <row r="189" spans="1:68" ht="12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  <c r="AP189" s="79"/>
      <c r="AQ189" s="79"/>
      <c r="AR189" s="79"/>
      <c r="AS189" s="79"/>
      <c r="AT189" s="79"/>
      <c r="AU189" s="79"/>
      <c r="AV189" s="79"/>
      <c r="AW189" s="79"/>
      <c r="AX189" s="79"/>
      <c r="AY189" s="79"/>
      <c r="AZ189" s="79"/>
      <c r="BA189" s="79"/>
      <c r="BB189" s="79"/>
      <c r="BC189" s="79"/>
      <c r="BD189" s="79"/>
      <c r="BE189" s="79"/>
      <c r="BF189" s="79"/>
      <c r="BG189" s="79"/>
      <c r="BH189" s="79"/>
      <c r="BI189" s="79"/>
      <c r="BJ189" s="79"/>
      <c r="BK189" s="79"/>
      <c r="BL189" s="79"/>
      <c r="BM189" s="79"/>
      <c r="BN189" s="79"/>
      <c r="BO189" s="79"/>
      <c r="BP189" s="79"/>
    </row>
    <row r="190" spans="1:68" ht="12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U190" s="79"/>
      <c r="AV190" s="79"/>
      <c r="AW190" s="79"/>
      <c r="AX190" s="79"/>
      <c r="AY190" s="79"/>
      <c r="AZ190" s="79"/>
      <c r="BA190" s="79"/>
      <c r="BB190" s="79"/>
      <c r="BC190" s="79"/>
      <c r="BD190" s="79"/>
      <c r="BE190" s="79"/>
      <c r="BF190" s="79"/>
      <c r="BG190" s="79"/>
      <c r="BH190" s="79"/>
      <c r="BI190" s="79"/>
      <c r="BJ190" s="79"/>
      <c r="BK190" s="79"/>
      <c r="BL190" s="79"/>
      <c r="BM190" s="79"/>
      <c r="BN190" s="79"/>
      <c r="BO190" s="79"/>
      <c r="BP190" s="79"/>
    </row>
    <row r="191" spans="1:68" ht="12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  <c r="AU191" s="79"/>
      <c r="AV191" s="79"/>
      <c r="AW191" s="79"/>
      <c r="AX191" s="79"/>
      <c r="AY191" s="79"/>
      <c r="AZ191" s="79"/>
      <c r="BA191" s="79"/>
      <c r="BB191" s="79"/>
      <c r="BC191" s="79"/>
      <c r="BD191" s="79"/>
      <c r="BE191" s="79"/>
      <c r="BF191" s="79"/>
      <c r="BG191" s="79"/>
      <c r="BH191" s="79"/>
      <c r="BI191" s="79"/>
      <c r="BJ191" s="79"/>
      <c r="BK191" s="79"/>
      <c r="BL191" s="79"/>
      <c r="BM191" s="79"/>
      <c r="BN191" s="79"/>
      <c r="BO191" s="79"/>
      <c r="BP191" s="79"/>
    </row>
    <row r="192" spans="1:68" ht="12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U192" s="79"/>
      <c r="AV192" s="79"/>
      <c r="AW192" s="79"/>
      <c r="AX192" s="79"/>
      <c r="AY192" s="79"/>
      <c r="AZ192" s="79"/>
      <c r="BA192" s="79"/>
      <c r="BB192" s="79"/>
      <c r="BC192" s="79"/>
      <c r="BD192" s="79"/>
      <c r="BE192" s="79"/>
      <c r="BF192" s="79"/>
      <c r="BG192" s="79"/>
      <c r="BH192" s="79"/>
      <c r="BI192" s="79"/>
      <c r="BJ192" s="79"/>
      <c r="BK192" s="79"/>
      <c r="BL192" s="79"/>
      <c r="BM192" s="79"/>
      <c r="BN192" s="79"/>
      <c r="BO192" s="79"/>
      <c r="BP192" s="79"/>
    </row>
    <row r="193" spans="1:68" ht="12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  <c r="AU193" s="79"/>
      <c r="AV193" s="79"/>
      <c r="AW193" s="79"/>
      <c r="AX193" s="79"/>
      <c r="AY193" s="79"/>
      <c r="AZ193" s="79"/>
      <c r="BA193" s="79"/>
      <c r="BB193" s="79"/>
      <c r="BC193" s="79"/>
      <c r="BD193" s="79"/>
      <c r="BE193" s="79"/>
      <c r="BF193" s="79"/>
      <c r="BG193" s="79"/>
      <c r="BH193" s="79"/>
      <c r="BI193" s="79"/>
      <c r="BJ193" s="79"/>
      <c r="BK193" s="79"/>
      <c r="BL193" s="79"/>
      <c r="BM193" s="79"/>
      <c r="BN193" s="79"/>
      <c r="BO193" s="79"/>
      <c r="BP193" s="79"/>
    </row>
    <row r="194" spans="1:68" ht="12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U194" s="79"/>
      <c r="AV194" s="79"/>
      <c r="AW194" s="79"/>
      <c r="AX194" s="79"/>
      <c r="AY194" s="79"/>
      <c r="AZ194" s="79"/>
      <c r="BA194" s="79"/>
      <c r="BB194" s="79"/>
      <c r="BC194" s="79"/>
      <c r="BD194" s="79"/>
      <c r="BE194" s="79"/>
      <c r="BF194" s="79"/>
      <c r="BG194" s="79"/>
      <c r="BH194" s="79"/>
      <c r="BI194" s="79"/>
      <c r="BJ194" s="79"/>
      <c r="BK194" s="79"/>
      <c r="BL194" s="79"/>
      <c r="BM194" s="79"/>
      <c r="BN194" s="79"/>
      <c r="BO194" s="79"/>
      <c r="BP194" s="79"/>
    </row>
    <row r="195" spans="1:68" ht="12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  <c r="AP195" s="79"/>
      <c r="AQ195" s="79"/>
      <c r="AR195" s="79"/>
      <c r="AS195" s="79"/>
      <c r="AT195" s="79"/>
      <c r="AU195" s="79"/>
      <c r="AV195" s="79"/>
      <c r="AW195" s="79"/>
      <c r="AX195" s="79"/>
      <c r="AY195" s="79"/>
      <c r="AZ195" s="79"/>
      <c r="BA195" s="79"/>
      <c r="BB195" s="79"/>
      <c r="BC195" s="79"/>
      <c r="BD195" s="79"/>
      <c r="BE195" s="79"/>
      <c r="BF195" s="79"/>
      <c r="BG195" s="79"/>
      <c r="BH195" s="79"/>
      <c r="BI195" s="79"/>
      <c r="BJ195" s="79"/>
      <c r="BK195" s="79"/>
      <c r="BL195" s="79"/>
      <c r="BM195" s="79"/>
      <c r="BN195" s="79"/>
      <c r="BO195" s="79"/>
      <c r="BP195" s="79"/>
    </row>
    <row r="196" spans="1:68" ht="12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  <c r="AP196" s="79"/>
      <c r="AQ196" s="79"/>
      <c r="AR196" s="79"/>
      <c r="AS196" s="79"/>
      <c r="AT196" s="79"/>
      <c r="AU196" s="79"/>
      <c r="AV196" s="79"/>
      <c r="AW196" s="79"/>
      <c r="AX196" s="79"/>
      <c r="AY196" s="79"/>
      <c r="AZ196" s="79"/>
      <c r="BA196" s="79"/>
      <c r="BB196" s="79"/>
      <c r="BC196" s="79"/>
      <c r="BD196" s="79"/>
      <c r="BE196" s="79"/>
      <c r="BF196" s="79"/>
      <c r="BG196" s="79"/>
      <c r="BH196" s="79"/>
      <c r="BI196" s="79"/>
      <c r="BJ196" s="79"/>
      <c r="BK196" s="79"/>
      <c r="BL196" s="79"/>
      <c r="BM196" s="79"/>
      <c r="BN196" s="79"/>
      <c r="BO196" s="79"/>
      <c r="BP196" s="79"/>
    </row>
    <row r="197" spans="1:68" ht="12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U197" s="79"/>
      <c r="AV197" s="79"/>
      <c r="AW197" s="79"/>
      <c r="AX197" s="79"/>
      <c r="AY197" s="79"/>
      <c r="AZ197" s="79"/>
      <c r="BA197" s="79"/>
      <c r="BB197" s="79"/>
      <c r="BC197" s="79"/>
      <c r="BD197" s="79"/>
      <c r="BE197" s="79"/>
      <c r="BF197" s="79"/>
      <c r="BG197" s="79"/>
      <c r="BH197" s="79"/>
      <c r="BI197" s="79"/>
      <c r="BJ197" s="79"/>
      <c r="BK197" s="79"/>
      <c r="BL197" s="79"/>
      <c r="BM197" s="79"/>
      <c r="BN197" s="79"/>
      <c r="BO197" s="79"/>
      <c r="BP197" s="79"/>
    </row>
    <row r="198" spans="1:68" ht="12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79"/>
      <c r="AL198" s="79"/>
      <c r="AM198" s="79"/>
      <c r="AN198" s="79"/>
      <c r="AO198" s="79"/>
      <c r="AP198" s="79"/>
      <c r="AQ198" s="79"/>
      <c r="AR198" s="79"/>
      <c r="AS198" s="79"/>
      <c r="AT198" s="79"/>
      <c r="AU198" s="79"/>
      <c r="AV198" s="79"/>
      <c r="AW198" s="79"/>
      <c r="AX198" s="79"/>
      <c r="AY198" s="79"/>
      <c r="AZ198" s="79"/>
      <c r="BA198" s="79"/>
      <c r="BB198" s="79"/>
      <c r="BC198" s="79"/>
      <c r="BD198" s="79"/>
      <c r="BE198" s="79"/>
      <c r="BF198" s="79"/>
      <c r="BG198" s="79"/>
      <c r="BH198" s="79"/>
      <c r="BI198" s="79"/>
      <c r="BJ198" s="79"/>
      <c r="BK198" s="79"/>
      <c r="BL198" s="79"/>
      <c r="BM198" s="79"/>
      <c r="BN198" s="79"/>
      <c r="BO198" s="79"/>
      <c r="BP198" s="79"/>
    </row>
    <row r="199" spans="1:68" ht="12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U199" s="79"/>
      <c r="AV199" s="79"/>
      <c r="AW199" s="79"/>
      <c r="AX199" s="79"/>
      <c r="AY199" s="79"/>
      <c r="AZ199" s="79"/>
      <c r="BA199" s="79"/>
      <c r="BB199" s="79"/>
      <c r="BC199" s="79"/>
      <c r="BD199" s="79"/>
      <c r="BE199" s="79"/>
      <c r="BF199" s="79"/>
      <c r="BG199" s="79"/>
      <c r="BH199" s="79"/>
      <c r="BI199" s="79"/>
      <c r="BJ199" s="79"/>
      <c r="BK199" s="79"/>
      <c r="BL199" s="79"/>
      <c r="BM199" s="79"/>
      <c r="BN199" s="79"/>
      <c r="BO199" s="79"/>
      <c r="BP199" s="79"/>
    </row>
    <row r="200" spans="1:68" ht="12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  <c r="AP200" s="79"/>
      <c r="AQ200" s="79"/>
      <c r="AR200" s="79"/>
      <c r="AS200" s="79"/>
      <c r="AT200" s="79"/>
      <c r="AU200" s="79"/>
      <c r="AV200" s="79"/>
      <c r="AW200" s="79"/>
      <c r="AX200" s="79"/>
      <c r="AY200" s="79"/>
      <c r="AZ200" s="79"/>
      <c r="BA200" s="79"/>
      <c r="BB200" s="79"/>
      <c r="BC200" s="79"/>
      <c r="BD200" s="79"/>
      <c r="BE200" s="79"/>
      <c r="BF200" s="79"/>
      <c r="BG200" s="79"/>
      <c r="BH200" s="79"/>
      <c r="BI200" s="79"/>
      <c r="BJ200" s="79"/>
      <c r="BK200" s="79"/>
      <c r="BL200" s="79"/>
      <c r="BM200" s="79"/>
      <c r="BN200" s="79"/>
      <c r="BO200" s="79"/>
      <c r="BP200" s="79"/>
    </row>
    <row r="201" spans="1:68" ht="12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  <c r="AW201" s="79"/>
      <c r="AX201" s="79"/>
      <c r="AY201" s="79"/>
      <c r="AZ201" s="79"/>
      <c r="BA201" s="79"/>
      <c r="BB201" s="79"/>
      <c r="BC201" s="79"/>
      <c r="BD201" s="79"/>
      <c r="BE201" s="79"/>
      <c r="BF201" s="79"/>
      <c r="BG201" s="79"/>
      <c r="BH201" s="79"/>
      <c r="BI201" s="79"/>
      <c r="BJ201" s="79"/>
      <c r="BK201" s="79"/>
      <c r="BL201" s="79"/>
      <c r="BM201" s="79"/>
      <c r="BN201" s="79"/>
      <c r="BO201" s="79"/>
      <c r="BP201" s="79"/>
    </row>
    <row r="202" spans="1:68" ht="12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  <c r="AP202" s="79"/>
      <c r="AQ202" s="79"/>
      <c r="AR202" s="79"/>
      <c r="AS202" s="79"/>
      <c r="AT202" s="79"/>
      <c r="AU202" s="79"/>
      <c r="AV202" s="79"/>
      <c r="AW202" s="79"/>
      <c r="AX202" s="79"/>
      <c r="AY202" s="79"/>
      <c r="AZ202" s="79"/>
      <c r="BA202" s="79"/>
      <c r="BB202" s="79"/>
      <c r="BC202" s="79"/>
      <c r="BD202" s="79"/>
      <c r="BE202" s="79"/>
      <c r="BF202" s="79"/>
      <c r="BG202" s="79"/>
      <c r="BH202" s="79"/>
      <c r="BI202" s="79"/>
      <c r="BJ202" s="79"/>
      <c r="BK202" s="79"/>
      <c r="BL202" s="79"/>
      <c r="BM202" s="79"/>
      <c r="BN202" s="79"/>
      <c r="BO202" s="79"/>
      <c r="BP202" s="79"/>
    </row>
    <row r="203" spans="1:68" ht="12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U203" s="79"/>
      <c r="AV203" s="79"/>
      <c r="AW203" s="79"/>
      <c r="AX203" s="79"/>
      <c r="AY203" s="79"/>
      <c r="AZ203" s="79"/>
      <c r="BA203" s="79"/>
      <c r="BB203" s="79"/>
      <c r="BC203" s="79"/>
      <c r="BD203" s="79"/>
      <c r="BE203" s="79"/>
      <c r="BF203" s="79"/>
      <c r="BG203" s="79"/>
      <c r="BH203" s="79"/>
      <c r="BI203" s="79"/>
      <c r="BJ203" s="79"/>
      <c r="BK203" s="79"/>
      <c r="BL203" s="79"/>
      <c r="BM203" s="79"/>
      <c r="BN203" s="79"/>
      <c r="BO203" s="79"/>
      <c r="BP203" s="79"/>
    </row>
    <row r="204" spans="1:68" ht="12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  <c r="AW204" s="79"/>
      <c r="AX204" s="79"/>
      <c r="AY204" s="79"/>
      <c r="AZ204" s="79"/>
      <c r="BA204" s="79"/>
      <c r="BB204" s="79"/>
      <c r="BC204" s="79"/>
      <c r="BD204" s="79"/>
      <c r="BE204" s="79"/>
      <c r="BF204" s="79"/>
      <c r="BG204" s="79"/>
      <c r="BH204" s="79"/>
      <c r="BI204" s="79"/>
      <c r="BJ204" s="79"/>
      <c r="BK204" s="79"/>
      <c r="BL204" s="79"/>
      <c r="BM204" s="79"/>
      <c r="BN204" s="79"/>
      <c r="BO204" s="79"/>
      <c r="BP204" s="79"/>
    </row>
    <row r="205" spans="1:68" ht="12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  <c r="AW205" s="79"/>
      <c r="AX205" s="79"/>
      <c r="AY205" s="79"/>
      <c r="AZ205" s="79"/>
      <c r="BA205" s="79"/>
      <c r="BB205" s="79"/>
      <c r="BC205" s="79"/>
      <c r="BD205" s="79"/>
      <c r="BE205" s="79"/>
      <c r="BF205" s="79"/>
      <c r="BG205" s="79"/>
      <c r="BH205" s="79"/>
      <c r="BI205" s="79"/>
      <c r="BJ205" s="79"/>
      <c r="BK205" s="79"/>
      <c r="BL205" s="79"/>
      <c r="BM205" s="79"/>
      <c r="BN205" s="79"/>
      <c r="BO205" s="79"/>
      <c r="BP205" s="79"/>
    </row>
    <row r="206" spans="1:68" ht="12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  <c r="AW206" s="79"/>
      <c r="AX206" s="79"/>
      <c r="AY206" s="79"/>
      <c r="AZ206" s="79"/>
      <c r="BA206" s="79"/>
      <c r="BB206" s="79"/>
      <c r="BC206" s="79"/>
      <c r="BD206" s="79"/>
      <c r="BE206" s="79"/>
      <c r="BF206" s="79"/>
      <c r="BG206" s="79"/>
      <c r="BH206" s="79"/>
      <c r="BI206" s="79"/>
      <c r="BJ206" s="79"/>
      <c r="BK206" s="79"/>
      <c r="BL206" s="79"/>
      <c r="BM206" s="79"/>
      <c r="BN206" s="79"/>
      <c r="BO206" s="79"/>
      <c r="BP206" s="79"/>
    </row>
    <row r="207" spans="1:68" ht="12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79"/>
      <c r="AL207" s="79"/>
      <c r="AM207" s="79"/>
      <c r="AN207" s="79"/>
      <c r="AO207" s="79"/>
      <c r="AP207" s="79"/>
      <c r="AQ207" s="79"/>
      <c r="AR207" s="79"/>
      <c r="AS207" s="79"/>
      <c r="AT207" s="79"/>
      <c r="AU207" s="79"/>
      <c r="AV207" s="79"/>
      <c r="AW207" s="79"/>
      <c r="AX207" s="79"/>
      <c r="AY207" s="79"/>
      <c r="AZ207" s="79"/>
      <c r="BA207" s="79"/>
      <c r="BB207" s="79"/>
      <c r="BC207" s="79"/>
      <c r="BD207" s="79"/>
      <c r="BE207" s="79"/>
      <c r="BF207" s="79"/>
      <c r="BG207" s="79"/>
      <c r="BH207" s="79"/>
      <c r="BI207" s="79"/>
      <c r="BJ207" s="79"/>
      <c r="BK207" s="79"/>
      <c r="BL207" s="79"/>
      <c r="BM207" s="79"/>
      <c r="BN207" s="79"/>
      <c r="BO207" s="79"/>
      <c r="BP207" s="79"/>
    </row>
    <row r="208" spans="1:68" ht="12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U208" s="79"/>
      <c r="AV208" s="79"/>
      <c r="AW208" s="79"/>
      <c r="AX208" s="79"/>
      <c r="AY208" s="79"/>
      <c r="AZ208" s="79"/>
      <c r="BA208" s="79"/>
      <c r="BB208" s="79"/>
      <c r="BC208" s="79"/>
      <c r="BD208" s="79"/>
      <c r="BE208" s="79"/>
      <c r="BF208" s="79"/>
      <c r="BG208" s="79"/>
      <c r="BH208" s="79"/>
      <c r="BI208" s="79"/>
      <c r="BJ208" s="79"/>
      <c r="BK208" s="79"/>
      <c r="BL208" s="79"/>
      <c r="BM208" s="79"/>
      <c r="BN208" s="79"/>
      <c r="BO208" s="79"/>
      <c r="BP208" s="79"/>
    </row>
    <row r="209" spans="1:68" ht="12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79"/>
      <c r="AL209" s="79"/>
      <c r="AM209" s="79"/>
      <c r="AN209" s="79"/>
      <c r="AO209" s="79"/>
      <c r="AP209" s="79"/>
      <c r="AQ209" s="79"/>
      <c r="AR209" s="79"/>
      <c r="AS209" s="79"/>
      <c r="AT209" s="79"/>
      <c r="AU209" s="79"/>
      <c r="AV209" s="79"/>
      <c r="AW209" s="79"/>
      <c r="AX209" s="79"/>
      <c r="AY209" s="79"/>
      <c r="AZ209" s="79"/>
      <c r="BA209" s="79"/>
      <c r="BB209" s="79"/>
      <c r="BC209" s="79"/>
      <c r="BD209" s="79"/>
      <c r="BE209" s="79"/>
      <c r="BF209" s="79"/>
      <c r="BG209" s="79"/>
      <c r="BH209" s="79"/>
      <c r="BI209" s="79"/>
      <c r="BJ209" s="79"/>
      <c r="BK209" s="79"/>
      <c r="BL209" s="79"/>
      <c r="BM209" s="79"/>
      <c r="BN209" s="79"/>
      <c r="BO209" s="79"/>
      <c r="BP209" s="79"/>
    </row>
    <row r="210" spans="1:68" ht="12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  <c r="AW210" s="79"/>
      <c r="AX210" s="79"/>
      <c r="AY210" s="79"/>
      <c r="AZ210" s="79"/>
      <c r="BA210" s="79"/>
      <c r="BB210" s="79"/>
      <c r="BC210" s="79"/>
      <c r="BD210" s="79"/>
      <c r="BE210" s="79"/>
      <c r="BF210" s="79"/>
      <c r="BG210" s="79"/>
      <c r="BH210" s="79"/>
      <c r="BI210" s="79"/>
      <c r="BJ210" s="79"/>
      <c r="BK210" s="79"/>
      <c r="BL210" s="79"/>
      <c r="BM210" s="79"/>
      <c r="BN210" s="79"/>
      <c r="BO210" s="79"/>
      <c r="BP210" s="79"/>
    </row>
    <row r="211" spans="1:68" ht="12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  <c r="BC211" s="79"/>
      <c r="BD211" s="79"/>
      <c r="BE211" s="79"/>
      <c r="BF211" s="79"/>
      <c r="BG211" s="79"/>
      <c r="BH211" s="79"/>
      <c r="BI211" s="79"/>
      <c r="BJ211" s="79"/>
      <c r="BK211" s="79"/>
      <c r="BL211" s="79"/>
      <c r="BM211" s="79"/>
      <c r="BN211" s="79"/>
      <c r="BO211" s="79"/>
      <c r="BP211" s="79"/>
    </row>
    <row r="212" spans="1:68" ht="12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U212" s="79"/>
      <c r="AV212" s="79"/>
      <c r="AW212" s="79"/>
      <c r="AX212" s="79"/>
      <c r="AY212" s="79"/>
      <c r="AZ212" s="79"/>
      <c r="BA212" s="79"/>
      <c r="BB212" s="79"/>
      <c r="BC212" s="79"/>
      <c r="BD212" s="79"/>
      <c r="BE212" s="79"/>
      <c r="BF212" s="79"/>
      <c r="BG212" s="79"/>
      <c r="BH212" s="79"/>
      <c r="BI212" s="79"/>
      <c r="BJ212" s="79"/>
      <c r="BK212" s="79"/>
      <c r="BL212" s="79"/>
      <c r="BM212" s="79"/>
      <c r="BN212" s="79"/>
      <c r="BO212" s="79"/>
      <c r="BP212" s="79"/>
    </row>
    <row r="213" spans="1:68" ht="12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  <c r="AP213" s="79"/>
      <c r="AQ213" s="79"/>
      <c r="AR213" s="79"/>
      <c r="AS213" s="79"/>
      <c r="AT213" s="79"/>
      <c r="AU213" s="79"/>
      <c r="AV213" s="79"/>
      <c r="AW213" s="79"/>
      <c r="AX213" s="79"/>
      <c r="AY213" s="79"/>
      <c r="AZ213" s="79"/>
      <c r="BA213" s="79"/>
      <c r="BB213" s="79"/>
      <c r="BC213" s="79"/>
      <c r="BD213" s="79"/>
      <c r="BE213" s="79"/>
      <c r="BF213" s="79"/>
      <c r="BG213" s="79"/>
      <c r="BH213" s="79"/>
      <c r="BI213" s="79"/>
      <c r="BJ213" s="79"/>
      <c r="BK213" s="79"/>
      <c r="BL213" s="79"/>
      <c r="BM213" s="79"/>
      <c r="BN213" s="79"/>
      <c r="BO213" s="79"/>
      <c r="BP213" s="79"/>
    </row>
    <row r="214" spans="1:68" ht="12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U214" s="79"/>
      <c r="AV214" s="79"/>
      <c r="AW214" s="79"/>
      <c r="AX214" s="79"/>
      <c r="AY214" s="79"/>
      <c r="AZ214" s="79"/>
      <c r="BA214" s="79"/>
      <c r="BB214" s="79"/>
      <c r="BC214" s="79"/>
      <c r="BD214" s="79"/>
      <c r="BE214" s="79"/>
      <c r="BF214" s="79"/>
      <c r="BG214" s="79"/>
      <c r="BH214" s="79"/>
      <c r="BI214" s="79"/>
      <c r="BJ214" s="79"/>
      <c r="BK214" s="79"/>
      <c r="BL214" s="79"/>
      <c r="BM214" s="79"/>
      <c r="BN214" s="79"/>
      <c r="BO214" s="79"/>
      <c r="BP214" s="79"/>
    </row>
    <row r="215" spans="1:68" ht="12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  <c r="AP215" s="79"/>
      <c r="AQ215" s="79"/>
      <c r="AR215" s="79"/>
      <c r="AS215" s="79"/>
      <c r="AT215" s="79"/>
      <c r="AU215" s="79"/>
      <c r="AV215" s="79"/>
      <c r="AW215" s="79"/>
      <c r="AX215" s="79"/>
      <c r="AY215" s="79"/>
      <c r="AZ215" s="79"/>
      <c r="BA215" s="79"/>
      <c r="BB215" s="79"/>
      <c r="BC215" s="79"/>
      <c r="BD215" s="79"/>
      <c r="BE215" s="79"/>
      <c r="BF215" s="79"/>
      <c r="BG215" s="79"/>
      <c r="BH215" s="79"/>
      <c r="BI215" s="79"/>
      <c r="BJ215" s="79"/>
      <c r="BK215" s="79"/>
      <c r="BL215" s="79"/>
      <c r="BM215" s="79"/>
      <c r="BN215" s="79"/>
      <c r="BO215" s="79"/>
      <c r="BP215" s="79"/>
    </row>
    <row r="216" spans="1:68" ht="12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  <c r="AW216" s="79"/>
      <c r="AX216" s="79"/>
      <c r="AY216" s="79"/>
      <c r="AZ216" s="79"/>
      <c r="BA216" s="79"/>
      <c r="BB216" s="79"/>
      <c r="BC216" s="79"/>
      <c r="BD216" s="79"/>
      <c r="BE216" s="79"/>
      <c r="BF216" s="79"/>
      <c r="BG216" s="79"/>
      <c r="BH216" s="79"/>
      <c r="BI216" s="79"/>
      <c r="BJ216" s="79"/>
      <c r="BK216" s="79"/>
      <c r="BL216" s="79"/>
      <c r="BM216" s="79"/>
      <c r="BN216" s="79"/>
      <c r="BO216" s="79"/>
      <c r="BP216" s="79"/>
    </row>
    <row r="217" spans="1:68" ht="12.7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  <c r="AP217" s="79"/>
      <c r="AQ217" s="79"/>
      <c r="AR217" s="79"/>
      <c r="AS217" s="79"/>
      <c r="AT217" s="79"/>
      <c r="AU217" s="79"/>
      <c r="AV217" s="79"/>
      <c r="AW217" s="79"/>
      <c r="AX217" s="79"/>
      <c r="AY217" s="79"/>
      <c r="AZ217" s="79"/>
      <c r="BA217" s="79"/>
      <c r="BB217" s="79"/>
      <c r="BC217" s="79"/>
      <c r="BD217" s="79"/>
      <c r="BE217" s="79"/>
      <c r="BF217" s="79"/>
      <c r="BG217" s="79"/>
      <c r="BH217" s="79"/>
      <c r="BI217" s="79"/>
      <c r="BJ217" s="79"/>
      <c r="BK217" s="79"/>
      <c r="BL217" s="79"/>
      <c r="BM217" s="79"/>
      <c r="BN217" s="79"/>
      <c r="BO217" s="79"/>
      <c r="BP217" s="79"/>
    </row>
    <row r="218" spans="1:68" ht="12.7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  <c r="BA218" s="79"/>
      <c r="BB218" s="79"/>
      <c r="BC218" s="79"/>
      <c r="BD218" s="79"/>
      <c r="BE218" s="79"/>
      <c r="BF218" s="79"/>
      <c r="BG218" s="79"/>
      <c r="BH218" s="79"/>
      <c r="BI218" s="79"/>
      <c r="BJ218" s="79"/>
      <c r="BK218" s="79"/>
      <c r="BL218" s="79"/>
      <c r="BM218" s="79"/>
      <c r="BN218" s="79"/>
      <c r="BO218" s="79"/>
      <c r="BP218" s="79"/>
    </row>
    <row r="219" spans="1:68" ht="12.7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  <c r="AW219" s="79"/>
      <c r="AX219" s="79"/>
      <c r="AY219" s="79"/>
      <c r="AZ219" s="79"/>
      <c r="BA219" s="79"/>
      <c r="BB219" s="79"/>
      <c r="BC219" s="79"/>
      <c r="BD219" s="79"/>
      <c r="BE219" s="79"/>
      <c r="BF219" s="79"/>
      <c r="BG219" s="79"/>
      <c r="BH219" s="79"/>
      <c r="BI219" s="79"/>
      <c r="BJ219" s="79"/>
      <c r="BK219" s="79"/>
      <c r="BL219" s="79"/>
      <c r="BM219" s="79"/>
      <c r="BN219" s="79"/>
      <c r="BO219" s="79"/>
      <c r="BP219" s="79"/>
    </row>
    <row r="220" spans="1:68" ht="12.7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  <c r="BA220" s="79"/>
      <c r="BB220" s="79"/>
      <c r="BC220" s="79"/>
      <c r="BD220" s="79"/>
      <c r="BE220" s="79"/>
      <c r="BF220" s="79"/>
      <c r="BG220" s="79"/>
      <c r="BH220" s="79"/>
      <c r="BI220" s="79"/>
      <c r="BJ220" s="79"/>
      <c r="BK220" s="79"/>
      <c r="BL220" s="79"/>
      <c r="BM220" s="79"/>
      <c r="BN220" s="79"/>
      <c r="BO220" s="79"/>
      <c r="BP220" s="79"/>
    </row>
    <row r="221" spans="1:68" ht="12.7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U221" s="79"/>
      <c r="AV221" s="79"/>
      <c r="AW221" s="79"/>
      <c r="AX221" s="79"/>
      <c r="AY221" s="79"/>
      <c r="AZ221" s="79"/>
      <c r="BA221" s="79"/>
      <c r="BB221" s="79"/>
      <c r="BC221" s="79"/>
      <c r="BD221" s="79"/>
      <c r="BE221" s="79"/>
      <c r="BF221" s="79"/>
      <c r="BG221" s="79"/>
      <c r="BH221" s="79"/>
      <c r="BI221" s="79"/>
      <c r="BJ221" s="79"/>
      <c r="BK221" s="79"/>
      <c r="BL221" s="79"/>
      <c r="BM221" s="79"/>
      <c r="BN221" s="79"/>
      <c r="BO221" s="79"/>
      <c r="BP221" s="79"/>
    </row>
    <row r="222" spans="1:68" ht="12.7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  <c r="AP222" s="79"/>
      <c r="AQ222" s="79"/>
      <c r="AR222" s="79"/>
      <c r="AS222" s="79"/>
      <c r="AT222" s="79"/>
      <c r="AU222" s="79"/>
      <c r="AV222" s="79"/>
      <c r="AW222" s="79"/>
      <c r="AX222" s="79"/>
      <c r="AY222" s="79"/>
      <c r="AZ222" s="79"/>
      <c r="BA222" s="79"/>
      <c r="BB222" s="79"/>
      <c r="BC222" s="79"/>
      <c r="BD222" s="79"/>
      <c r="BE222" s="79"/>
      <c r="BF222" s="79"/>
      <c r="BG222" s="79"/>
      <c r="BH222" s="79"/>
      <c r="BI222" s="79"/>
      <c r="BJ222" s="79"/>
      <c r="BK222" s="79"/>
      <c r="BL222" s="79"/>
      <c r="BM222" s="79"/>
      <c r="BN222" s="79"/>
      <c r="BO222" s="79"/>
      <c r="BP222" s="79"/>
    </row>
    <row r="223" spans="1:68" ht="12.7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U223" s="79"/>
      <c r="AV223" s="79"/>
      <c r="AW223" s="79"/>
      <c r="AX223" s="79"/>
      <c r="AY223" s="79"/>
      <c r="AZ223" s="79"/>
      <c r="BA223" s="79"/>
      <c r="BB223" s="79"/>
      <c r="BC223" s="79"/>
      <c r="BD223" s="79"/>
      <c r="BE223" s="79"/>
      <c r="BF223" s="79"/>
      <c r="BG223" s="79"/>
      <c r="BH223" s="79"/>
      <c r="BI223" s="79"/>
      <c r="BJ223" s="79"/>
      <c r="BK223" s="79"/>
      <c r="BL223" s="79"/>
      <c r="BM223" s="79"/>
      <c r="BN223" s="79"/>
      <c r="BO223" s="79"/>
      <c r="BP223" s="79"/>
    </row>
    <row r="224" spans="1:68" ht="12.7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  <c r="AP224" s="79"/>
      <c r="AQ224" s="79"/>
      <c r="AR224" s="79"/>
      <c r="AS224" s="79"/>
      <c r="AT224" s="79"/>
      <c r="AU224" s="79"/>
      <c r="AV224" s="79"/>
      <c r="AW224" s="79"/>
      <c r="AX224" s="79"/>
      <c r="AY224" s="79"/>
      <c r="AZ224" s="79"/>
      <c r="BA224" s="79"/>
      <c r="BB224" s="79"/>
      <c r="BC224" s="79"/>
      <c r="BD224" s="79"/>
      <c r="BE224" s="79"/>
      <c r="BF224" s="79"/>
      <c r="BG224" s="79"/>
      <c r="BH224" s="79"/>
      <c r="BI224" s="79"/>
      <c r="BJ224" s="79"/>
      <c r="BK224" s="79"/>
      <c r="BL224" s="79"/>
      <c r="BM224" s="79"/>
      <c r="BN224" s="79"/>
      <c r="BO224" s="79"/>
      <c r="BP224" s="79"/>
    </row>
    <row r="225" spans="1:68" ht="12.7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U225" s="79"/>
      <c r="AV225" s="79"/>
      <c r="AW225" s="79"/>
      <c r="AX225" s="79"/>
      <c r="AY225" s="79"/>
      <c r="AZ225" s="79"/>
      <c r="BA225" s="79"/>
      <c r="BB225" s="79"/>
      <c r="BC225" s="79"/>
      <c r="BD225" s="79"/>
      <c r="BE225" s="79"/>
      <c r="BF225" s="79"/>
      <c r="BG225" s="79"/>
      <c r="BH225" s="79"/>
      <c r="BI225" s="79"/>
      <c r="BJ225" s="79"/>
      <c r="BK225" s="79"/>
      <c r="BL225" s="79"/>
      <c r="BM225" s="79"/>
      <c r="BN225" s="79"/>
      <c r="BO225" s="79"/>
      <c r="BP225" s="79"/>
    </row>
    <row r="226" spans="1:68" ht="12.7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  <c r="AW226" s="79"/>
      <c r="AX226" s="79"/>
      <c r="AY226" s="79"/>
      <c r="AZ226" s="79"/>
      <c r="BA226" s="79"/>
      <c r="BB226" s="79"/>
      <c r="BC226" s="79"/>
      <c r="BD226" s="79"/>
      <c r="BE226" s="79"/>
      <c r="BF226" s="79"/>
      <c r="BG226" s="79"/>
      <c r="BH226" s="79"/>
      <c r="BI226" s="79"/>
      <c r="BJ226" s="79"/>
      <c r="BK226" s="79"/>
      <c r="BL226" s="79"/>
      <c r="BM226" s="79"/>
      <c r="BN226" s="79"/>
      <c r="BO226" s="79"/>
      <c r="BP226" s="79"/>
    </row>
    <row r="227" spans="1:68" ht="12.7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U227" s="79"/>
      <c r="AV227" s="79"/>
      <c r="AW227" s="79"/>
      <c r="AX227" s="79"/>
      <c r="AY227" s="79"/>
      <c r="AZ227" s="79"/>
      <c r="BA227" s="79"/>
      <c r="BB227" s="79"/>
      <c r="BC227" s="79"/>
      <c r="BD227" s="79"/>
      <c r="BE227" s="79"/>
      <c r="BF227" s="79"/>
      <c r="BG227" s="79"/>
      <c r="BH227" s="79"/>
      <c r="BI227" s="79"/>
      <c r="BJ227" s="79"/>
      <c r="BK227" s="79"/>
      <c r="BL227" s="79"/>
      <c r="BM227" s="79"/>
      <c r="BN227" s="79"/>
      <c r="BO227" s="79"/>
      <c r="BP227" s="79"/>
    </row>
    <row r="228" spans="1:68" ht="12.7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  <c r="AV228" s="79"/>
      <c r="AW228" s="79"/>
      <c r="AX228" s="79"/>
      <c r="AY228" s="79"/>
      <c r="AZ228" s="79"/>
      <c r="BA228" s="79"/>
      <c r="BB228" s="79"/>
      <c r="BC228" s="79"/>
      <c r="BD228" s="79"/>
      <c r="BE228" s="79"/>
      <c r="BF228" s="79"/>
      <c r="BG228" s="79"/>
      <c r="BH228" s="79"/>
      <c r="BI228" s="79"/>
      <c r="BJ228" s="79"/>
      <c r="BK228" s="79"/>
      <c r="BL228" s="79"/>
      <c r="BM228" s="79"/>
      <c r="BN228" s="79"/>
      <c r="BO228" s="79"/>
      <c r="BP228" s="79"/>
    </row>
    <row r="229" spans="1:68" ht="12.7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U229" s="79"/>
      <c r="AV229" s="79"/>
      <c r="AW229" s="79"/>
      <c r="AX229" s="79"/>
      <c r="AY229" s="79"/>
      <c r="AZ229" s="79"/>
      <c r="BA229" s="79"/>
      <c r="BB229" s="79"/>
      <c r="BC229" s="79"/>
      <c r="BD229" s="79"/>
      <c r="BE229" s="79"/>
      <c r="BF229" s="79"/>
      <c r="BG229" s="79"/>
      <c r="BH229" s="79"/>
      <c r="BI229" s="79"/>
      <c r="BJ229" s="79"/>
      <c r="BK229" s="79"/>
      <c r="BL229" s="79"/>
      <c r="BM229" s="79"/>
      <c r="BN229" s="79"/>
      <c r="BO229" s="79"/>
      <c r="BP229" s="79"/>
    </row>
    <row r="230" spans="1:68" ht="12.7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79"/>
      <c r="AL230" s="79"/>
      <c r="AM230" s="79"/>
      <c r="AN230" s="79"/>
      <c r="AO230" s="79"/>
      <c r="AP230" s="79"/>
      <c r="AQ230" s="79"/>
      <c r="AR230" s="79"/>
      <c r="AS230" s="79"/>
      <c r="AT230" s="79"/>
      <c r="AU230" s="79"/>
      <c r="AV230" s="79"/>
      <c r="AW230" s="79"/>
      <c r="AX230" s="79"/>
      <c r="AY230" s="79"/>
      <c r="AZ230" s="79"/>
      <c r="BA230" s="79"/>
      <c r="BB230" s="79"/>
      <c r="BC230" s="79"/>
      <c r="BD230" s="79"/>
      <c r="BE230" s="79"/>
      <c r="BF230" s="79"/>
      <c r="BG230" s="79"/>
      <c r="BH230" s="79"/>
      <c r="BI230" s="79"/>
      <c r="BJ230" s="79"/>
      <c r="BK230" s="79"/>
      <c r="BL230" s="79"/>
      <c r="BM230" s="79"/>
      <c r="BN230" s="79"/>
      <c r="BO230" s="79"/>
      <c r="BP230" s="79"/>
    </row>
    <row r="231" spans="1:68" ht="12.7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  <c r="AV231" s="79"/>
      <c r="AW231" s="79"/>
      <c r="AX231" s="79"/>
      <c r="AY231" s="79"/>
      <c r="AZ231" s="79"/>
      <c r="BA231" s="79"/>
      <c r="BB231" s="79"/>
      <c r="BC231" s="79"/>
      <c r="BD231" s="79"/>
      <c r="BE231" s="79"/>
      <c r="BF231" s="79"/>
      <c r="BG231" s="79"/>
      <c r="BH231" s="79"/>
      <c r="BI231" s="79"/>
      <c r="BJ231" s="79"/>
      <c r="BK231" s="79"/>
      <c r="BL231" s="79"/>
      <c r="BM231" s="79"/>
      <c r="BN231" s="79"/>
      <c r="BO231" s="79"/>
      <c r="BP231" s="79"/>
    </row>
    <row r="232" spans="1:68" ht="12.7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U232" s="79"/>
      <c r="AV232" s="79"/>
      <c r="AW232" s="79"/>
      <c r="AX232" s="79"/>
      <c r="AY232" s="79"/>
      <c r="AZ232" s="79"/>
      <c r="BA232" s="79"/>
      <c r="BB232" s="79"/>
      <c r="BC232" s="79"/>
      <c r="BD232" s="79"/>
      <c r="BE232" s="79"/>
      <c r="BF232" s="79"/>
      <c r="BG232" s="79"/>
      <c r="BH232" s="79"/>
      <c r="BI232" s="79"/>
      <c r="BJ232" s="79"/>
      <c r="BK232" s="79"/>
      <c r="BL232" s="79"/>
      <c r="BM232" s="79"/>
      <c r="BN232" s="79"/>
      <c r="BO232" s="79"/>
      <c r="BP232" s="79"/>
    </row>
    <row r="233" spans="1:68" ht="12.7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79"/>
      <c r="AL233" s="79"/>
      <c r="AM233" s="79"/>
      <c r="AN233" s="79"/>
      <c r="AO233" s="79"/>
      <c r="AP233" s="79"/>
      <c r="AQ233" s="79"/>
      <c r="AR233" s="79"/>
      <c r="AS233" s="79"/>
      <c r="AT233" s="79"/>
      <c r="AU233" s="79"/>
      <c r="AV233" s="79"/>
      <c r="AW233" s="79"/>
      <c r="AX233" s="79"/>
      <c r="AY233" s="79"/>
      <c r="AZ233" s="79"/>
      <c r="BA233" s="79"/>
      <c r="BB233" s="79"/>
      <c r="BC233" s="79"/>
      <c r="BD233" s="79"/>
      <c r="BE233" s="79"/>
      <c r="BF233" s="79"/>
      <c r="BG233" s="79"/>
      <c r="BH233" s="79"/>
      <c r="BI233" s="79"/>
      <c r="BJ233" s="79"/>
      <c r="BK233" s="79"/>
      <c r="BL233" s="79"/>
      <c r="BM233" s="79"/>
      <c r="BN233" s="79"/>
      <c r="BO233" s="79"/>
      <c r="BP233" s="79"/>
    </row>
    <row r="234" spans="1:68" ht="12.7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U234" s="79"/>
      <c r="AV234" s="79"/>
      <c r="AW234" s="79"/>
      <c r="AX234" s="79"/>
      <c r="AY234" s="79"/>
      <c r="AZ234" s="79"/>
      <c r="BA234" s="79"/>
      <c r="BB234" s="79"/>
      <c r="BC234" s="79"/>
      <c r="BD234" s="79"/>
      <c r="BE234" s="79"/>
      <c r="BF234" s="79"/>
      <c r="BG234" s="79"/>
      <c r="BH234" s="79"/>
      <c r="BI234" s="79"/>
      <c r="BJ234" s="79"/>
      <c r="BK234" s="79"/>
      <c r="BL234" s="79"/>
      <c r="BM234" s="79"/>
      <c r="BN234" s="79"/>
      <c r="BO234" s="79"/>
      <c r="BP234" s="79"/>
    </row>
    <row r="235" spans="1:68" ht="12.7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79"/>
      <c r="AL235" s="79"/>
      <c r="AM235" s="79"/>
      <c r="AN235" s="79"/>
      <c r="AO235" s="79"/>
      <c r="AP235" s="79"/>
      <c r="AQ235" s="79"/>
      <c r="AR235" s="79"/>
      <c r="AS235" s="79"/>
      <c r="AT235" s="79"/>
      <c r="AU235" s="79"/>
      <c r="AV235" s="79"/>
      <c r="AW235" s="79"/>
      <c r="AX235" s="79"/>
      <c r="AY235" s="79"/>
      <c r="AZ235" s="79"/>
      <c r="BA235" s="79"/>
      <c r="BB235" s="79"/>
      <c r="BC235" s="79"/>
      <c r="BD235" s="79"/>
      <c r="BE235" s="79"/>
      <c r="BF235" s="79"/>
      <c r="BG235" s="79"/>
      <c r="BH235" s="79"/>
      <c r="BI235" s="79"/>
      <c r="BJ235" s="79"/>
      <c r="BK235" s="79"/>
      <c r="BL235" s="79"/>
      <c r="BM235" s="79"/>
      <c r="BN235" s="79"/>
      <c r="BO235" s="79"/>
      <c r="BP235" s="79"/>
    </row>
    <row r="236" spans="1:68" ht="12.7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79"/>
      <c r="AL236" s="79"/>
      <c r="AM236" s="79"/>
      <c r="AN236" s="79"/>
      <c r="AO236" s="79"/>
      <c r="AP236" s="79"/>
      <c r="AQ236" s="79"/>
      <c r="AR236" s="79"/>
      <c r="AS236" s="79"/>
      <c r="AT236" s="79"/>
      <c r="AU236" s="79"/>
      <c r="AV236" s="79"/>
      <c r="AW236" s="79"/>
      <c r="AX236" s="79"/>
      <c r="AY236" s="79"/>
      <c r="AZ236" s="79"/>
      <c r="BA236" s="79"/>
      <c r="BB236" s="79"/>
      <c r="BC236" s="79"/>
      <c r="BD236" s="79"/>
      <c r="BE236" s="79"/>
      <c r="BF236" s="79"/>
      <c r="BG236" s="79"/>
      <c r="BH236" s="79"/>
      <c r="BI236" s="79"/>
      <c r="BJ236" s="79"/>
      <c r="BK236" s="79"/>
      <c r="BL236" s="79"/>
      <c r="BM236" s="79"/>
      <c r="BN236" s="79"/>
      <c r="BO236" s="79"/>
      <c r="BP236" s="79"/>
    </row>
    <row r="237" spans="1:68" ht="12.7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79"/>
      <c r="AL237" s="79"/>
      <c r="AM237" s="79"/>
      <c r="AN237" s="79"/>
      <c r="AO237" s="79"/>
      <c r="AP237" s="79"/>
      <c r="AQ237" s="79"/>
      <c r="AR237" s="79"/>
      <c r="AS237" s="79"/>
      <c r="AT237" s="79"/>
      <c r="AU237" s="79"/>
      <c r="AV237" s="79"/>
      <c r="AW237" s="79"/>
      <c r="AX237" s="79"/>
      <c r="AY237" s="79"/>
      <c r="AZ237" s="79"/>
      <c r="BA237" s="79"/>
      <c r="BB237" s="79"/>
      <c r="BC237" s="79"/>
      <c r="BD237" s="79"/>
      <c r="BE237" s="79"/>
      <c r="BF237" s="79"/>
      <c r="BG237" s="79"/>
      <c r="BH237" s="79"/>
      <c r="BI237" s="79"/>
      <c r="BJ237" s="79"/>
      <c r="BK237" s="79"/>
      <c r="BL237" s="79"/>
      <c r="BM237" s="79"/>
      <c r="BN237" s="79"/>
      <c r="BO237" s="79"/>
      <c r="BP237" s="79"/>
    </row>
    <row r="238" spans="1:68" ht="12.7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79"/>
      <c r="AL238" s="79"/>
      <c r="AM238" s="79"/>
      <c r="AN238" s="79"/>
      <c r="AO238" s="79"/>
      <c r="AP238" s="79"/>
      <c r="AQ238" s="79"/>
      <c r="AR238" s="79"/>
      <c r="AS238" s="79"/>
      <c r="AT238" s="79"/>
      <c r="AU238" s="79"/>
      <c r="AV238" s="79"/>
      <c r="AW238" s="79"/>
      <c r="AX238" s="79"/>
      <c r="AY238" s="79"/>
      <c r="AZ238" s="79"/>
      <c r="BA238" s="79"/>
      <c r="BB238" s="79"/>
      <c r="BC238" s="79"/>
      <c r="BD238" s="79"/>
      <c r="BE238" s="79"/>
      <c r="BF238" s="79"/>
      <c r="BG238" s="79"/>
      <c r="BH238" s="79"/>
      <c r="BI238" s="79"/>
      <c r="BJ238" s="79"/>
      <c r="BK238" s="79"/>
      <c r="BL238" s="79"/>
      <c r="BM238" s="79"/>
      <c r="BN238" s="79"/>
      <c r="BO238" s="79"/>
      <c r="BP238" s="79"/>
    </row>
    <row r="239" spans="1:68" ht="12.7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79"/>
      <c r="AL239" s="79"/>
      <c r="AM239" s="79"/>
      <c r="AN239" s="79"/>
      <c r="AO239" s="79"/>
      <c r="AP239" s="79"/>
      <c r="AQ239" s="79"/>
      <c r="AR239" s="79"/>
      <c r="AS239" s="79"/>
      <c r="AT239" s="79"/>
      <c r="AU239" s="79"/>
      <c r="AV239" s="79"/>
      <c r="AW239" s="79"/>
      <c r="AX239" s="79"/>
      <c r="AY239" s="79"/>
      <c r="AZ239" s="79"/>
      <c r="BA239" s="79"/>
      <c r="BB239" s="79"/>
      <c r="BC239" s="79"/>
      <c r="BD239" s="79"/>
      <c r="BE239" s="79"/>
      <c r="BF239" s="79"/>
      <c r="BG239" s="79"/>
      <c r="BH239" s="79"/>
      <c r="BI239" s="79"/>
      <c r="BJ239" s="79"/>
      <c r="BK239" s="79"/>
      <c r="BL239" s="79"/>
      <c r="BM239" s="79"/>
      <c r="BN239" s="79"/>
      <c r="BO239" s="79"/>
      <c r="BP239" s="79"/>
    </row>
    <row r="240" spans="1:68" ht="12.7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79"/>
      <c r="AL240" s="79"/>
      <c r="AM240" s="79"/>
      <c r="AN240" s="79"/>
      <c r="AO240" s="79"/>
      <c r="AP240" s="79"/>
      <c r="AQ240" s="79"/>
      <c r="AR240" s="79"/>
      <c r="AS240" s="79"/>
      <c r="AT240" s="79"/>
      <c r="AU240" s="79"/>
      <c r="AV240" s="79"/>
      <c r="AW240" s="79"/>
      <c r="AX240" s="79"/>
      <c r="AY240" s="79"/>
      <c r="AZ240" s="79"/>
      <c r="BA240" s="79"/>
      <c r="BB240" s="79"/>
      <c r="BC240" s="79"/>
      <c r="BD240" s="79"/>
      <c r="BE240" s="79"/>
      <c r="BF240" s="79"/>
      <c r="BG240" s="79"/>
      <c r="BH240" s="79"/>
      <c r="BI240" s="79"/>
      <c r="BJ240" s="79"/>
      <c r="BK240" s="79"/>
      <c r="BL240" s="79"/>
      <c r="BM240" s="79"/>
      <c r="BN240" s="79"/>
      <c r="BO240" s="79"/>
      <c r="BP240" s="79"/>
    </row>
    <row r="241" spans="1:68" ht="12.7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O241" s="79"/>
      <c r="AP241" s="79"/>
      <c r="AQ241" s="79"/>
      <c r="AR241" s="79"/>
      <c r="AS241" s="79"/>
      <c r="AT241" s="79"/>
      <c r="AU241" s="79"/>
      <c r="AV241" s="79"/>
      <c r="AW241" s="79"/>
      <c r="AX241" s="79"/>
      <c r="AY241" s="79"/>
      <c r="AZ241" s="79"/>
      <c r="BA241" s="79"/>
      <c r="BB241" s="79"/>
      <c r="BC241" s="79"/>
      <c r="BD241" s="79"/>
      <c r="BE241" s="79"/>
      <c r="BF241" s="79"/>
      <c r="BG241" s="79"/>
      <c r="BH241" s="79"/>
      <c r="BI241" s="79"/>
      <c r="BJ241" s="79"/>
      <c r="BK241" s="79"/>
      <c r="BL241" s="79"/>
      <c r="BM241" s="79"/>
      <c r="BN241" s="79"/>
      <c r="BO241" s="79"/>
      <c r="BP241" s="79"/>
    </row>
    <row r="242" spans="1:68" ht="12.7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79"/>
      <c r="AL242" s="79"/>
      <c r="AM242" s="79"/>
      <c r="AN242" s="79"/>
      <c r="AO242" s="79"/>
      <c r="AP242" s="79"/>
      <c r="AQ242" s="79"/>
      <c r="AR242" s="79"/>
      <c r="AS242" s="79"/>
      <c r="AT242" s="79"/>
      <c r="AU242" s="79"/>
      <c r="AV242" s="79"/>
      <c r="AW242" s="79"/>
      <c r="AX242" s="79"/>
      <c r="AY242" s="79"/>
      <c r="AZ242" s="79"/>
      <c r="BA242" s="79"/>
      <c r="BB242" s="79"/>
      <c r="BC242" s="79"/>
      <c r="BD242" s="79"/>
      <c r="BE242" s="79"/>
      <c r="BF242" s="79"/>
      <c r="BG242" s="79"/>
      <c r="BH242" s="79"/>
      <c r="BI242" s="79"/>
      <c r="BJ242" s="79"/>
      <c r="BK242" s="79"/>
      <c r="BL242" s="79"/>
      <c r="BM242" s="79"/>
      <c r="BN242" s="79"/>
      <c r="BO242" s="79"/>
      <c r="BP242" s="79"/>
    </row>
    <row r="243" spans="1:68" ht="12.7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79"/>
      <c r="AL243" s="79"/>
      <c r="AM243" s="79"/>
      <c r="AN243" s="79"/>
      <c r="AO243" s="79"/>
      <c r="AP243" s="79"/>
      <c r="AQ243" s="79"/>
      <c r="AR243" s="79"/>
      <c r="AS243" s="79"/>
      <c r="AT243" s="79"/>
      <c r="AU243" s="79"/>
      <c r="AV243" s="79"/>
      <c r="AW243" s="79"/>
      <c r="AX243" s="79"/>
      <c r="AY243" s="79"/>
      <c r="AZ243" s="79"/>
      <c r="BA243" s="79"/>
      <c r="BB243" s="79"/>
      <c r="BC243" s="79"/>
      <c r="BD243" s="79"/>
      <c r="BE243" s="79"/>
      <c r="BF243" s="79"/>
      <c r="BG243" s="79"/>
      <c r="BH243" s="79"/>
      <c r="BI243" s="79"/>
      <c r="BJ243" s="79"/>
      <c r="BK243" s="79"/>
      <c r="BL243" s="79"/>
      <c r="BM243" s="79"/>
      <c r="BN243" s="79"/>
      <c r="BO243" s="79"/>
      <c r="BP243" s="79"/>
    </row>
    <row r="244" spans="1:68" ht="12.7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79"/>
      <c r="AL244" s="79"/>
      <c r="AM244" s="79"/>
      <c r="AN244" s="79"/>
      <c r="AO244" s="79"/>
      <c r="AP244" s="79"/>
      <c r="AQ244" s="79"/>
      <c r="AR244" s="79"/>
      <c r="AS244" s="79"/>
      <c r="AT244" s="79"/>
      <c r="AU244" s="79"/>
      <c r="AV244" s="79"/>
      <c r="AW244" s="79"/>
      <c r="AX244" s="79"/>
      <c r="AY244" s="79"/>
      <c r="AZ244" s="79"/>
      <c r="BA244" s="79"/>
      <c r="BB244" s="79"/>
      <c r="BC244" s="79"/>
      <c r="BD244" s="79"/>
      <c r="BE244" s="79"/>
      <c r="BF244" s="79"/>
      <c r="BG244" s="79"/>
      <c r="BH244" s="79"/>
      <c r="BI244" s="79"/>
      <c r="BJ244" s="79"/>
      <c r="BK244" s="79"/>
      <c r="BL244" s="79"/>
      <c r="BM244" s="79"/>
      <c r="BN244" s="79"/>
      <c r="BO244" s="79"/>
      <c r="BP244" s="79"/>
    </row>
    <row r="245" spans="1:68" ht="12.7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79"/>
      <c r="AL245" s="79"/>
      <c r="AM245" s="79"/>
      <c r="AN245" s="79"/>
      <c r="AO245" s="79"/>
      <c r="AP245" s="79"/>
      <c r="AQ245" s="79"/>
      <c r="AR245" s="79"/>
      <c r="AS245" s="79"/>
      <c r="AT245" s="79"/>
      <c r="AU245" s="79"/>
      <c r="AV245" s="79"/>
      <c r="AW245" s="79"/>
      <c r="AX245" s="79"/>
      <c r="AY245" s="79"/>
      <c r="AZ245" s="79"/>
      <c r="BA245" s="79"/>
      <c r="BB245" s="79"/>
      <c r="BC245" s="79"/>
      <c r="BD245" s="79"/>
      <c r="BE245" s="79"/>
      <c r="BF245" s="79"/>
      <c r="BG245" s="79"/>
      <c r="BH245" s="79"/>
      <c r="BI245" s="79"/>
      <c r="BJ245" s="79"/>
      <c r="BK245" s="79"/>
      <c r="BL245" s="79"/>
      <c r="BM245" s="79"/>
      <c r="BN245" s="79"/>
      <c r="BO245" s="79"/>
      <c r="BP245" s="79"/>
    </row>
    <row r="246" spans="1:68" ht="12.7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  <c r="AW246" s="79"/>
      <c r="AX246" s="79"/>
      <c r="AY246" s="79"/>
      <c r="AZ246" s="79"/>
      <c r="BA246" s="79"/>
      <c r="BB246" s="79"/>
      <c r="BC246" s="79"/>
      <c r="BD246" s="79"/>
      <c r="BE246" s="79"/>
      <c r="BF246" s="79"/>
      <c r="BG246" s="79"/>
      <c r="BH246" s="79"/>
      <c r="BI246" s="79"/>
      <c r="BJ246" s="79"/>
      <c r="BK246" s="79"/>
      <c r="BL246" s="79"/>
      <c r="BM246" s="79"/>
      <c r="BN246" s="79"/>
      <c r="BO246" s="79"/>
      <c r="BP246" s="79"/>
    </row>
    <row r="247" spans="1:68" ht="12.7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  <c r="AP247" s="79"/>
      <c r="AQ247" s="79"/>
      <c r="AR247" s="79"/>
      <c r="AS247" s="79"/>
      <c r="AT247" s="79"/>
      <c r="AU247" s="79"/>
      <c r="AV247" s="79"/>
      <c r="AW247" s="79"/>
      <c r="AX247" s="79"/>
      <c r="AY247" s="79"/>
      <c r="AZ247" s="79"/>
      <c r="BA247" s="79"/>
      <c r="BB247" s="79"/>
      <c r="BC247" s="79"/>
      <c r="BD247" s="79"/>
      <c r="BE247" s="79"/>
      <c r="BF247" s="79"/>
      <c r="BG247" s="79"/>
      <c r="BH247" s="79"/>
      <c r="BI247" s="79"/>
      <c r="BJ247" s="79"/>
      <c r="BK247" s="79"/>
      <c r="BL247" s="79"/>
      <c r="BM247" s="79"/>
      <c r="BN247" s="79"/>
      <c r="BO247" s="79"/>
      <c r="BP247" s="79"/>
    </row>
    <row r="248" spans="1:68" ht="12.7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  <c r="AW248" s="79"/>
      <c r="AX248" s="79"/>
      <c r="AY248" s="79"/>
      <c r="AZ248" s="79"/>
      <c r="BA248" s="79"/>
      <c r="BB248" s="79"/>
      <c r="BC248" s="79"/>
      <c r="BD248" s="79"/>
      <c r="BE248" s="79"/>
      <c r="BF248" s="79"/>
      <c r="BG248" s="79"/>
      <c r="BH248" s="79"/>
      <c r="BI248" s="79"/>
      <c r="BJ248" s="79"/>
      <c r="BK248" s="79"/>
      <c r="BL248" s="79"/>
      <c r="BM248" s="79"/>
      <c r="BN248" s="79"/>
      <c r="BO248" s="79"/>
      <c r="BP248" s="79"/>
    </row>
    <row r="249" spans="1:68" ht="12.7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  <c r="AP249" s="79"/>
      <c r="AQ249" s="79"/>
      <c r="AR249" s="79"/>
      <c r="AS249" s="79"/>
      <c r="AT249" s="79"/>
      <c r="AU249" s="79"/>
      <c r="AV249" s="79"/>
      <c r="AW249" s="79"/>
      <c r="AX249" s="79"/>
      <c r="AY249" s="79"/>
      <c r="AZ249" s="79"/>
      <c r="BA249" s="79"/>
      <c r="BB249" s="79"/>
      <c r="BC249" s="79"/>
      <c r="BD249" s="79"/>
      <c r="BE249" s="79"/>
      <c r="BF249" s="79"/>
      <c r="BG249" s="79"/>
      <c r="BH249" s="79"/>
      <c r="BI249" s="79"/>
      <c r="BJ249" s="79"/>
      <c r="BK249" s="79"/>
      <c r="BL249" s="79"/>
      <c r="BM249" s="79"/>
      <c r="BN249" s="79"/>
      <c r="BO249" s="79"/>
      <c r="BP249" s="79"/>
    </row>
    <row r="250" spans="1:68" ht="12.7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79"/>
      <c r="AL250" s="79"/>
      <c r="AM250" s="79"/>
      <c r="AN250" s="79"/>
      <c r="AO250" s="79"/>
      <c r="AP250" s="79"/>
      <c r="AQ250" s="79"/>
      <c r="AR250" s="79"/>
      <c r="AS250" s="79"/>
      <c r="AT250" s="79"/>
      <c r="AU250" s="79"/>
      <c r="AV250" s="79"/>
      <c r="AW250" s="79"/>
      <c r="AX250" s="79"/>
      <c r="AY250" s="79"/>
      <c r="AZ250" s="79"/>
      <c r="BA250" s="79"/>
      <c r="BB250" s="79"/>
      <c r="BC250" s="79"/>
      <c r="BD250" s="79"/>
      <c r="BE250" s="79"/>
      <c r="BF250" s="79"/>
      <c r="BG250" s="79"/>
      <c r="BH250" s="79"/>
      <c r="BI250" s="79"/>
      <c r="BJ250" s="79"/>
      <c r="BK250" s="79"/>
      <c r="BL250" s="79"/>
      <c r="BM250" s="79"/>
      <c r="BN250" s="79"/>
      <c r="BO250" s="79"/>
      <c r="BP250" s="79"/>
    </row>
    <row r="251" spans="1:68" ht="12.7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79"/>
      <c r="AL251" s="79"/>
      <c r="AM251" s="79"/>
      <c r="AN251" s="79"/>
      <c r="AO251" s="79"/>
      <c r="AP251" s="79"/>
      <c r="AQ251" s="79"/>
      <c r="AR251" s="79"/>
      <c r="AS251" s="79"/>
      <c r="AT251" s="79"/>
      <c r="AU251" s="79"/>
      <c r="AV251" s="79"/>
      <c r="AW251" s="79"/>
      <c r="AX251" s="79"/>
      <c r="AY251" s="79"/>
      <c r="AZ251" s="79"/>
      <c r="BA251" s="79"/>
      <c r="BB251" s="79"/>
      <c r="BC251" s="79"/>
      <c r="BD251" s="79"/>
      <c r="BE251" s="79"/>
      <c r="BF251" s="79"/>
      <c r="BG251" s="79"/>
      <c r="BH251" s="79"/>
      <c r="BI251" s="79"/>
      <c r="BJ251" s="79"/>
      <c r="BK251" s="79"/>
      <c r="BL251" s="79"/>
      <c r="BM251" s="79"/>
      <c r="BN251" s="79"/>
      <c r="BO251" s="79"/>
      <c r="BP251" s="79"/>
    </row>
    <row r="252" spans="1:68" ht="12.7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79"/>
      <c r="AL252" s="79"/>
      <c r="AM252" s="79"/>
      <c r="AN252" s="79"/>
      <c r="AO252" s="79"/>
      <c r="AP252" s="79"/>
      <c r="AQ252" s="79"/>
      <c r="AR252" s="79"/>
      <c r="AS252" s="79"/>
      <c r="AT252" s="79"/>
      <c r="AU252" s="79"/>
      <c r="AV252" s="79"/>
      <c r="AW252" s="79"/>
      <c r="AX252" s="79"/>
      <c r="AY252" s="79"/>
      <c r="AZ252" s="79"/>
      <c r="BA252" s="79"/>
      <c r="BB252" s="79"/>
      <c r="BC252" s="79"/>
      <c r="BD252" s="79"/>
      <c r="BE252" s="79"/>
      <c r="BF252" s="79"/>
      <c r="BG252" s="79"/>
      <c r="BH252" s="79"/>
      <c r="BI252" s="79"/>
      <c r="BJ252" s="79"/>
      <c r="BK252" s="79"/>
      <c r="BL252" s="79"/>
      <c r="BM252" s="79"/>
      <c r="BN252" s="79"/>
      <c r="BO252" s="79"/>
      <c r="BP252" s="79"/>
    </row>
    <row r="253" spans="1:68" ht="12.7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79"/>
      <c r="AL253" s="79"/>
      <c r="AM253" s="79"/>
      <c r="AN253" s="79"/>
      <c r="AO253" s="79"/>
      <c r="AP253" s="79"/>
      <c r="AQ253" s="79"/>
      <c r="AR253" s="79"/>
      <c r="AS253" s="79"/>
      <c r="AT253" s="79"/>
      <c r="AU253" s="79"/>
      <c r="AV253" s="79"/>
      <c r="AW253" s="79"/>
      <c r="AX253" s="79"/>
      <c r="AY253" s="79"/>
      <c r="AZ253" s="79"/>
      <c r="BA253" s="79"/>
      <c r="BB253" s="79"/>
      <c r="BC253" s="79"/>
      <c r="BD253" s="79"/>
      <c r="BE253" s="79"/>
      <c r="BF253" s="79"/>
      <c r="BG253" s="79"/>
      <c r="BH253" s="79"/>
      <c r="BI253" s="79"/>
      <c r="BJ253" s="79"/>
      <c r="BK253" s="79"/>
      <c r="BL253" s="79"/>
      <c r="BM253" s="79"/>
      <c r="BN253" s="79"/>
      <c r="BO253" s="79"/>
      <c r="BP253" s="79"/>
    </row>
    <row r="254" spans="1:68" ht="12.7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79"/>
      <c r="AL254" s="79"/>
      <c r="AM254" s="79"/>
      <c r="AN254" s="79"/>
      <c r="AO254" s="79"/>
      <c r="AP254" s="79"/>
      <c r="AQ254" s="79"/>
      <c r="AR254" s="79"/>
      <c r="AS254" s="79"/>
      <c r="AT254" s="79"/>
      <c r="AU254" s="79"/>
      <c r="AV254" s="79"/>
      <c r="AW254" s="79"/>
      <c r="AX254" s="79"/>
      <c r="AY254" s="79"/>
      <c r="AZ254" s="79"/>
      <c r="BA254" s="79"/>
      <c r="BB254" s="79"/>
      <c r="BC254" s="79"/>
      <c r="BD254" s="79"/>
      <c r="BE254" s="79"/>
      <c r="BF254" s="79"/>
      <c r="BG254" s="79"/>
      <c r="BH254" s="79"/>
      <c r="BI254" s="79"/>
      <c r="BJ254" s="79"/>
      <c r="BK254" s="79"/>
      <c r="BL254" s="79"/>
      <c r="BM254" s="79"/>
      <c r="BN254" s="79"/>
      <c r="BO254" s="79"/>
      <c r="BP254" s="79"/>
    </row>
    <row r="255" spans="1:68" ht="12.7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79"/>
      <c r="AL255" s="79"/>
      <c r="AM255" s="79"/>
      <c r="AN255" s="79"/>
      <c r="AO255" s="79"/>
      <c r="AP255" s="79"/>
      <c r="AQ255" s="79"/>
      <c r="AR255" s="79"/>
      <c r="AS255" s="79"/>
      <c r="AT255" s="79"/>
      <c r="AU255" s="79"/>
      <c r="AV255" s="79"/>
      <c r="AW255" s="79"/>
      <c r="AX255" s="79"/>
      <c r="AY255" s="79"/>
      <c r="AZ255" s="79"/>
      <c r="BA255" s="79"/>
      <c r="BB255" s="79"/>
      <c r="BC255" s="79"/>
      <c r="BD255" s="79"/>
      <c r="BE255" s="79"/>
      <c r="BF255" s="79"/>
      <c r="BG255" s="79"/>
      <c r="BH255" s="79"/>
      <c r="BI255" s="79"/>
      <c r="BJ255" s="79"/>
      <c r="BK255" s="79"/>
      <c r="BL255" s="79"/>
      <c r="BM255" s="79"/>
      <c r="BN255" s="79"/>
      <c r="BO255" s="79"/>
      <c r="BP255" s="79"/>
    </row>
    <row r="256" spans="1:68" ht="12.7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79"/>
      <c r="AL256" s="79"/>
      <c r="AM256" s="79"/>
      <c r="AN256" s="79"/>
      <c r="AO256" s="79"/>
      <c r="AP256" s="79"/>
      <c r="AQ256" s="79"/>
      <c r="AR256" s="79"/>
      <c r="AS256" s="79"/>
      <c r="AT256" s="79"/>
      <c r="AU256" s="79"/>
      <c r="AV256" s="79"/>
      <c r="AW256" s="79"/>
      <c r="AX256" s="79"/>
      <c r="AY256" s="79"/>
      <c r="AZ256" s="79"/>
      <c r="BA256" s="79"/>
      <c r="BB256" s="79"/>
      <c r="BC256" s="79"/>
      <c r="BD256" s="79"/>
      <c r="BE256" s="79"/>
      <c r="BF256" s="79"/>
      <c r="BG256" s="79"/>
      <c r="BH256" s="79"/>
      <c r="BI256" s="79"/>
      <c r="BJ256" s="79"/>
      <c r="BK256" s="79"/>
      <c r="BL256" s="79"/>
      <c r="BM256" s="79"/>
      <c r="BN256" s="79"/>
      <c r="BO256" s="79"/>
      <c r="BP256" s="79"/>
    </row>
    <row r="257" spans="1:68" ht="12.7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79"/>
      <c r="AL257" s="79"/>
      <c r="AM257" s="79"/>
      <c r="AN257" s="79"/>
      <c r="AO257" s="79"/>
      <c r="AP257" s="79"/>
      <c r="AQ257" s="79"/>
      <c r="AR257" s="79"/>
      <c r="AS257" s="79"/>
      <c r="AT257" s="79"/>
      <c r="AU257" s="79"/>
      <c r="AV257" s="79"/>
      <c r="AW257" s="79"/>
      <c r="AX257" s="79"/>
      <c r="AY257" s="79"/>
      <c r="AZ257" s="79"/>
      <c r="BA257" s="79"/>
      <c r="BB257" s="79"/>
      <c r="BC257" s="79"/>
      <c r="BD257" s="79"/>
      <c r="BE257" s="79"/>
      <c r="BF257" s="79"/>
      <c r="BG257" s="79"/>
      <c r="BH257" s="79"/>
      <c r="BI257" s="79"/>
      <c r="BJ257" s="79"/>
      <c r="BK257" s="79"/>
      <c r="BL257" s="79"/>
      <c r="BM257" s="79"/>
      <c r="BN257" s="79"/>
      <c r="BO257" s="79"/>
      <c r="BP257" s="79"/>
    </row>
    <row r="258" spans="1:68" ht="12.7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  <c r="AP258" s="79"/>
      <c r="AQ258" s="79"/>
      <c r="AR258" s="79"/>
      <c r="AS258" s="79"/>
      <c r="AT258" s="79"/>
      <c r="AU258" s="79"/>
      <c r="AV258" s="79"/>
      <c r="AW258" s="79"/>
      <c r="AX258" s="79"/>
      <c r="AY258" s="79"/>
      <c r="AZ258" s="79"/>
      <c r="BA258" s="79"/>
      <c r="BB258" s="79"/>
      <c r="BC258" s="79"/>
      <c r="BD258" s="79"/>
      <c r="BE258" s="79"/>
      <c r="BF258" s="79"/>
      <c r="BG258" s="79"/>
      <c r="BH258" s="79"/>
      <c r="BI258" s="79"/>
      <c r="BJ258" s="79"/>
      <c r="BK258" s="79"/>
      <c r="BL258" s="79"/>
      <c r="BM258" s="79"/>
      <c r="BN258" s="79"/>
      <c r="BO258" s="79"/>
      <c r="BP258" s="79"/>
    </row>
    <row r="259" spans="1:68" ht="12.7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  <c r="AP259" s="79"/>
      <c r="AQ259" s="79"/>
      <c r="AR259" s="79"/>
      <c r="AS259" s="79"/>
      <c r="AT259" s="79"/>
      <c r="AU259" s="79"/>
      <c r="AV259" s="79"/>
      <c r="AW259" s="79"/>
      <c r="AX259" s="79"/>
      <c r="AY259" s="79"/>
      <c r="AZ259" s="79"/>
      <c r="BA259" s="79"/>
      <c r="BB259" s="79"/>
      <c r="BC259" s="79"/>
      <c r="BD259" s="79"/>
      <c r="BE259" s="79"/>
      <c r="BF259" s="79"/>
      <c r="BG259" s="79"/>
      <c r="BH259" s="79"/>
      <c r="BI259" s="79"/>
      <c r="BJ259" s="79"/>
      <c r="BK259" s="79"/>
      <c r="BL259" s="79"/>
      <c r="BM259" s="79"/>
      <c r="BN259" s="79"/>
      <c r="BO259" s="79"/>
      <c r="BP259" s="79"/>
    </row>
    <row r="260" spans="1:68" ht="12.7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79"/>
      <c r="AL260" s="79"/>
      <c r="AM260" s="79"/>
      <c r="AN260" s="79"/>
      <c r="AO260" s="79"/>
      <c r="AP260" s="79"/>
      <c r="AQ260" s="79"/>
      <c r="AR260" s="79"/>
      <c r="AS260" s="79"/>
      <c r="AT260" s="79"/>
      <c r="AU260" s="79"/>
      <c r="AV260" s="79"/>
      <c r="AW260" s="79"/>
      <c r="AX260" s="79"/>
      <c r="AY260" s="79"/>
      <c r="AZ260" s="79"/>
      <c r="BA260" s="79"/>
      <c r="BB260" s="79"/>
      <c r="BC260" s="79"/>
      <c r="BD260" s="79"/>
      <c r="BE260" s="79"/>
      <c r="BF260" s="79"/>
      <c r="BG260" s="79"/>
      <c r="BH260" s="79"/>
      <c r="BI260" s="79"/>
      <c r="BJ260" s="79"/>
      <c r="BK260" s="79"/>
      <c r="BL260" s="79"/>
      <c r="BM260" s="79"/>
      <c r="BN260" s="79"/>
      <c r="BO260" s="79"/>
      <c r="BP260" s="79"/>
    </row>
    <row r="261" spans="1:68" ht="12.7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  <c r="AW261" s="79"/>
      <c r="AX261" s="79"/>
      <c r="AY261" s="79"/>
      <c r="AZ261" s="79"/>
      <c r="BA261" s="79"/>
      <c r="BB261" s="79"/>
      <c r="BC261" s="79"/>
      <c r="BD261" s="79"/>
      <c r="BE261" s="79"/>
      <c r="BF261" s="79"/>
      <c r="BG261" s="79"/>
      <c r="BH261" s="79"/>
      <c r="BI261" s="79"/>
      <c r="BJ261" s="79"/>
      <c r="BK261" s="79"/>
      <c r="BL261" s="79"/>
      <c r="BM261" s="79"/>
      <c r="BN261" s="79"/>
      <c r="BO261" s="79"/>
      <c r="BP261" s="79"/>
    </row>
    <row r="262" spans="1:68" ht="12.7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  <c r="BG262" s="79"/>
      <c r="BH262" s="79"/>
      <c r="BI262" s="79"/>
      <c r="BJ262" s="79"/>
      <c r="BK262" s="79"/>
      <c r="BL262" s="79"/>
      <c r="BM262" s="79"/>
      <c r="BN262" s="79"/>
      <c r="BO262" s="79"/>
      <c r="BP262" s="79"/>
    </row>
    <row r="263" spans="1:68" ht="12.7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79"/>
      <c r="AL263" s="79"/>
      <c r="AM263" s="79"/>
      <c r="AN263" s="79"/>
      <c r="AO263" s="79"/>
      <c r="AP263" s="79"/>
      <c r="AQ263" s="79"/>
      <c r="AR263" s="79"/>
      <c r="AS263" s="79"/>
      <c r="AT263" s="79"/>
      <c r="AU263" s="79"/>
      <c r="AV263" s="79"/>
      <c r="AW263" s="79"/>
      <c r="AX263" s="79"/>
      <c r="AY263" s="79"/>
      <c r="AZ263" s="79"/>
      <c r="BA263" s="79"/>
      <c r="BB263" s="79"/>
      <c r="BC263" s="79"/>
      <c r="BD263" s="79"/>
      <c r="BE263" s="79"/>
      <c r="BF263" s="79"/>
      <c r="BG263" s="79"/>
      <c r="BH263" s="79"/>
      <c r="BI263" s="79"/>
      <c r="BJ263" s="79"/>
      <c r="BK263" s="79"/>
      <c r="BL263" s="79"/>
      <c r="BM263" s="79"/>
      <c r="BN263" s="79"/>
      <c r="BO263" s="79"/>
      <c r="BP263" s="79"/>
    </row>
    <row r="264" spans="1:68" ht="12.7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79"/>
      <c r="AL264" s="79"/>
      <c r="AM264" s="79"/>
      <c r="AN264" s="79"/>
      <c r="AO264" s="79"/>
      <c r="AP264" s="79"/>
      <c r="AQ264" s="79"/>
      <c r="AR264" s="79"/>
      <c r="AS264" s="79"/>
      <c r="AT264" s="79"/>
      <c r="AU264" s="79"/>
      <c r="AV264" s="79"/>
      <c r="AW264" s="79"/>
      <c r="AX264" s="79"/>
      <c r="AY264" s="79"/>
      <c r="AZ264" s="79"/>
      <c r="BA264" s="79"/>
      <c r="BB264" s="79"/>
      <c r="BC264" s="79"/>
      <c r="BD264" s="79"/>
      <c r="BE264" s="79"/>
      <c r="BF264" s="79"/>
      <c r="BG264" s="79"/>
      <c r="BH264" s="79"/>
      <c r="BI264" s="79"/>
      <c r="BJ264" s="79"/>
      <c r="BK264" s="79"/>
      <c r="BL264" s="79"/>
      <c r="BM264" s="79"/>
      <c r="BN264" s="79"/>
      <c r="BO264" s="79"/>
      <c r="BP264" s="79"/>
    </row>
    <row r="265" spans="1:68" ht="12.7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79"/>
      <c r="AL265" s="79"/>
      <c r="AM265" s="79"/>
      <c r="AN265" s="79"/>
      <c r="AO265" s="79"/>
      <c r="AP265" s="79"/>
      <c r="AQ265" s="79"/>
      <c r="AR265" s="79"/>
      <c r="AS265" s="79"/>
      <c r="AT265" s="79"/>
      <c r="AU265" s="79"/>
      <c r="AV265" s="79"/>
      <c r="AW265" s="79"/>
      <c r="AX265" s="79"/>
      <c r="AY265" s="79"/>
      <c r="AZ265" s="79"/>
      <c r="BA265" s="79"/>
      <c r="BB265" s="79"/>
      <c r="BC265" s="79"/>
      <c r="BD265" s="79"/>
      <c r="BE265" s="79"/>
      <c r="BF265" s="79"/>
      <c r="BG265" s="79"/>
      <c r="BH265" s="79"/>
      <c r="BI265" s="79"/>
      <c r="BJ265" s="79"/>
      <c r="BK265" s="79"/>
      <c r="BL265" s="79"/>
      <c r="BM265" s="79"/>
      <c r="BN265" s="79"/>
      <c r="BO265" s="79"/>
      <c r="BP265" s="79"/>
    </row>
    <row r="266" spans="1:68" ht="12.7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79"/>
      <c r="AL266" s="79"/>
      <c r="AM266" s="79"/>
      <c r="AN266" s="79"/>
      <c r="AO266" s="79"/>
      <c r="AP266" s="79"/>
      <c r="AQ266" s="79"/>
      <c r="AR266" s="79"/>
      <c r="AS266" s="79"/>
      <c r="AT266" s="79"/>
      <c r="AU266" s="79"/>
      <c r="AV266" s="79"/>
      <c r="AW266" s="79"/>
      <c r="AX266" s="79"/>
      <c r="AY266" s="79"/>
      <c r="AZ266" s="79"/>
      <c r="BA266" s="79"/>
      <c r="BB266" s="79"/>
      <c r="BC266" s="79"/>
      <c r="BD266" s="79"/>
      <c r="BE266" s="79"/>
      <c r="BF266" s="79"/>
      <c r="BG266" s="79"/>
      <c r="BH266" s="79"/>
      <c r="BI266" s="79"/>
      <c r="BJ266" s="79"/>
      <c r="BK266" s="79"/>
      <c r="BL266" s="79"/>
      <c r="BM266" s="79"/>
      <c r="BN266" s="79"/>
      <c r="BO266" s="79"/>
      <c r="BP266" s="79"/>
    </row>
    <row r="267" spans="1:68" ht="12.7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79"/>
      <c r="AL267" s="79"/>
      <c r="AM267" s="79"/>
      <c r="AN267" s="79"/>
      <c r="AO267" s="79"/>
      <c r="AP267" s="79"/>
      <c r="AQ267" s="79"/>
      <c r="AR267" s="79"/>
      <c r="AS267" s="79"/>
      <c r="AT267" s="79"/>
      <c r="AU267" s="79"/>
      <c r="AV267" s="79"/>
      <c r="AW267" s="79"/>
      <c r="AX267" s="79"/>
      <c r="AY267" s="79"/>
      <c r="AZ267" s="79"/>
      <c r="BA267" s="79"/>
      <c r="BB267" s="79"/>
      <c r="BC267" s="79"/>
      <c r="BD267" s="79"/>
      <c r="BE267" s="79"/>
      <c r="BF267" s="79"/>
      <c r="BG267" s="79"/>
      <c r="BH267" s="79"/>
      <c r="BI267" s="79"/>
      <c r="BJ267" s="79"/>
      <c r="BK267" s="79"/>
      <c r="BL267" s="79"/>
      <c r="BM267" s="79"/>
      <c r="BN267" s="79"/>
      <c r="BO267" s="79"/>
      <c r="BP267" s="79"/>
    </row>
    <row r="268" spans="1:68" ht="12.7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79"/>
      <c r="AL268" s="79"/>
      <c r="AM268" s="79"/>
      <c r="AN268" s="79"/>
      <c r="AO268" s="79"/>
      <c r="AP268" s="79"/>
      <c r="AQ268" s="79"/>
      <c r="AR268" s="79"/>
      <c r="AS268" s="79"/>
      <c r="AT268" s="79"/>
      <c r="AU268" s="79"/>
      <c r="AV268" s="79"/>
      <c r="AW268" s="79"/>
      <c r="AX268" s="79"/>
      <c r="AY268" s="79"/>
      <c r="AZ268" s="79"/>
      <c r="BA268" s="79"/>
      <c r="BB268" s="79"/>
      <c r="BC268" s="79"/>
      <c r="BD268" s="79"/>
      <c r="BE268" s="79"/>
      <c r="BF268" s="79"/>
      <c r="BG268" s="79"/>
      <c r="BH268" s="79"/>
      <c r="BI268" s="79"/>
      <c r="BJ268" s="79"/>
      <c r="BK268" s="79"/>
      <c r="BL268" s="79"/>
      <c r="BM268" s="79"/>
      <c r="BN268" s="79"/>
      <c r="BO268" s="79"/>
      <c r="BP268" s="79"/>
    </row>
    <row r="269" spans="1:68" ht="12.7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  <c r="AP269" s="79"/>
      <c r="AQ269" s="79"/>
      <c r="AR269" s="79"/>
      <c r="AS269" s="79"/>
      <c r="AT269" s="79"/>
      <c r="AU269" s="79"/>
      <c r="AV269" s="79"/>
      <c r="AW269" s="79"/>
      <c r="AX269" s="79"/>
      <c r="AY269" s="79"/>
      <c r="AZ269" s="79"/>
      <c r="BA269" s="79"/>
      <c r="BB269" s="79"/>
      <c r="BC269" s="79"/>
      <c r="BD269" s="79"/>
      <c r="BE269" s="79"/>
      <c r="BF269" s="79"/>
      <c r="BG269" s="79"/>
      <c r="BH269" s="79"/>
      <c r="BI269" s="79"/>
      <c r="BJ269" s="79"/>
      <c r="BK269" s="79"/>
      <c r="BL269" s="79"/>
      <c r="BM269" s="79"/>
      <c r="BN269" s="79"/>
      <c r="BO269" s="79"/>
      <c r="BP269" s="79"/>
    </row>
    <row r="270" spans="1:68" ht="12.7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  <c r="AW270" s="79"/>
      <c r="AX270" s="79"/>
      <c r="AY270" s="79"/>
      <c r="AZ270" s="79"/>
      <c r="BA270" s="79"/>
      <c r="BB270" s="79"/>
      <c r="BC270" s="79"/>
      <c r="BD270" s="79"/>
      <c r="BE270" s="79"/>
      <c r="BF270" s="79"/>
      <c r="BG270" s="79"/>
      <c r="BH270" s="79"/>
      <c r="BI270" s="79"/>
      <c r="BJ270" s="79"/>
      <c r="BK270" s="79"/>
      <c r="BL270" s="79"/>
      <c r="BM270" s="79"/>
      <c r="BN270" s="79"/>
      <c r="BO270" s="79"/>
      <c r="BP270" s="79"/>
    </row>
    <row r="271" spans="1:68" ht="12.7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79"/>
      <c r="AL271" s="79"/>
      <c r="AM271" s="79"/>
      <c r="AN271" s="79"/>
      <c r="AO271" s="79"/>
      <c r="AP271" s="79"/>
      <c r="AQ271" s="79"/>
      <c r="AR271" s="79"/>
      <c r="AS271" s="79"/>
      <c r="AT271" s="79"/>
      <c r="AU271" s="79"/>
      <c r="AV271" s="79"/>
      <c r="AW271" s="79"/>
      <c r="AX271" s="79"/>
      <c r="AY271" s="79"/>
      <c r="AZ271" s="79"/>
      <c r="BA271" s="79"/>
      <c r="BB271" s="79"/>
      <c r="BC271" s="79"/>
      <c r="BD271" s="79"/>
      <c r="BE271" s="79"/>
      <c r="BF271" s="79"/>
      <c r="BG271" s="79"/>
      <c r="BH271" s="79"/>
      <c r="BI271" s="79"/>
      <c r="BJ271" s="79"/>
      <c r="BK271" s="79"/>
      <c r="BL271" s="79"/>
      <c r="BM271" s="79"/>
      <c r="BN271" s="79"/>
      <c r="BO271" s="79"/>
      <c r="BP271" s="79"/>
    </row>
    <row r="272" spans="1:68" ht="12.7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79"/>
      <c r="AL272" s="79"/>
      <c r="AM272" s="79"/>
      <c r="AN272" s="79"/>
      <c r="AO272" s="79"/>
      <c r="AP272" s="79"/>
      <c r="AQ272" s="79"/>
      <c r="AR272" s="79"/>
      <c r="AS272" s="79"/>
      <c r="AT272" s="79"/>
      <c r="AU272" s="79"/>
      <c r="AV272" s="79"/>
      <c r="AW272" s="79"/>
      <c r="AX272" s="79"/>
      <c r="AY272" s="79"/>
      <c r="AZ272" s="79"/>
      <c r="BA272" s="79"/>
      <c r="BB272" s="79"/>
      <c r="BC272" s="79"/>
      <c r="BD272" s="79"/>
      <c r="BE272" s="79"/>
      <c r="BF272" s="79"/>
      <c r="BG272" s="79"/>
      <c r="BH272" s="79"/>
      <c r="BI272" s="79"/>
      <c r="BJ272" s="79"/>
      <c r="BK272" s="79"/>
      <c r="BL272" s="79"/>
      <c r="BM272" s="79"/>
      <c r="BN272" s="79"/>
      <c r="BO272" s="79"/>
      <c r="BP272" s="79"/>
    </row>
    <row r="273" spans="1:68" ht="12.7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79"/>
      <c r="AL273" s="79"/>
      <c r="AM273" s="79"/>
      <c r="AN273" s="79"/>
      <c r="AO273" s="79"/>
      <c r="AP273" s="79"/>
      <c r="AQ273" s="79"/>
      <c r="AR273" s="79"/>
      <c r="AS273" s="79"/>
      <c r="AT273" s="79"/>
      <c r="AU273" s="79"/>
      <c r="AV273" s="79"/>
      <c r="AW273" s="79"/>
      <c r="AX273" s="79"/>
      <c r="AY273" s="79"/>
      <c r="AZ273" s="79"/>
      <c r="BA273" s="79"/>
      <c r="BB273" s="79"/>
      <c r="BC273" s="79"/>
      <c r="BD273" s="79"/>
      <c r="BE273" s="79"/>
      <c r="BF273" s="79"/>
      <c r="BG273" s="79"/>
      <c r="BH273" s="79"/>
      <c r="BI273" s="79"/>
      <c r="BJ273" s="79"/>
      <c r="BK273" s="79"/>
      <c r="BL273" s="79"/>
      <c r="BM273" s="79"/>
      <c r="BN273" s="79"/>
      <c r="BO273" s="79"/>
      <c r="BP273" s="79"/>
    </row>
    <row r="274" spans="1:68" ht="12.7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79"/>
      <c r="AL274" s="79"/>
      <c r="AM274" s="79"/>
      <c r="AN274" s="79"/>
      <c r="AO274" s="79"/>
      <c r="AP274" s="79"/>
      <c r="AQ274" s="79"/>
      <c r="AR274" s="79"/>
      <c r="AS274" s="79"/>
      <c r="AT274" s="79"/>
      <c r="AU274" s="79"/>
      <c r="AV274" s="79"/>
      <c r="AW274" s="79"/>
      <c r="AX274" s="79"/>
      <c r="AY274" s="79"/>
      <c r="AZ274" s="79"/>
      <c r="BA274" s="79"/>
      <c r="BB274" s="79"/>
      <c r="BC274" s="79"/>
      <c r="BD274" s="79"/>
      <c r="BE274" s="79"/>
      <c r="BF274" s="79"/>
      <c r="BG274" s="79"/>
      <c r="BH274" s="79"/>
      <c r="BI274" s="79"/>
      <c r="BJ274" s="79"/>
      <c r="BK274" s="79"/>
      <c r="BL274" s="79"/>
      <c r="BM274" s="79"/>
      <c r="BN274" s="79"/>
      <c r="BO274" s="79"/>
      <c r="BP274" s="79"/>
    </row>
    <row r="275" spans="1:68" ht="12.7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79"/>
      <c r="AL275" s="79"/>
      <c r="AM275" s="79"/>
      <c r="AN275" s="79"/>
      <c r="AO275" s="79"/>
      <c r="AP275" s="79"/>
      <c r="AQ275" s="79"/>
      <c r="AR275" s="79"/>
      <c r="AS275" s="79"/>
      <c r="AT275" s="79"/>
      <c r="AU275" s="79"/>
      <c r="AV275" s="79"/>
      <c r="AW275" s="79"/>
      <c r="AX275" s="79"/>
      <c r="AY275" s="79"/>
      <c r="AZ275" s="79"/>
      <c r="BA275" s="79"/>
      <c r="BB275" s="79"/>
      <c r="BC275" s="79"/>
      <c r="BD275" s="79"/>
      <c r="BE275" s="79"/>
      <c r="BF275" s="79"/>
      <c r="BG275" s="79"/>
      <c r="BH275" s="79"/>
      <c r="BI275" s="79"/>
      <c r="BJ275" s="79"/>
      <c r="BK275" s="79"/>
      <c r="BL275" s="79"/>
      <c r="BM275" s="79"/>
      <c r="BN275" s="79"/>
      <c r="BO275" s="79"/>
      <c r="BP275" s="79"/>
    </row>
    <row r="276" spans="1:68" ht="12.7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  <c r="AP276" s="79"/>
      <c r="AQ276" s="79"/>
      <c r="AR276" s="79"/>
      <c r="AS276" s="79"/>
      <c r="AT276" s="79"/>
      <c r="AU276" s="79"/>
      <c r="AV276" s="79"/>
      <c r="AW276" s="79"/>
      <c r="AX276" s="79"/>
      <c r="AY276" s="79"/>
      <c r="AZ276" s="79"/>
      <c r="BA276" s="79"/>
      <c r="BB276" s="79"/>
      <c r="BC276" s="79"/>
      <c r="BD276" s="79"/>
      <c r="BE276" s="79"/>
      <c r="BF276" s="79"/>
      <c r="BG276" s="79"/>
      <c r="BH276" s="79"/>
      <c r="BI276" s="79"/>
      <c r="BJ276" s="79"/>
      <c r="BK276" s="79"/>
      <c r="BL276" s="79"/>
      <c r="BM276" s="79"/>
      <c r="BN276" s="79"/>
      <c r="BO276" s="79"/>
      <c r="BP276" s="79"/>
    </row>
    <row r="277" spans="1:68" ht="12.7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79"/>
      <c r="AL277" s="79"/>
      <c r="AM277" s="79"/>
      <c r="AN277" s="79"/>
      <c r="AO277" s="79"/>
      <c r="AP277" s="79"/>
      <c r="AQ277" s="79"/>
      <c r="AR277" s="79"/>
      <c r="AS277" s="79"/>
      <c r="AT277" s="79"/>
      <c r="AU277" s="79"/>
      <c r="AV277" s="79"/>
      <c r="AW277" s="79"/>
      <c r="AX277" s="79"/>
      <c r="AY277" s="79"/>
      <c r="AZ277" s="79"/>
      <c r="BA277" s="79"/>
      <c r="BB277" s="79"/>
      <c r="BC277" s="79"/>
      <c r="BD277" s="79"/>
      <c r="BE277" s="79"/>
      <c r="BF277" s="79"/>
      <c r="BG277" s="79"/>
      <c r="BH277" s="79"/>
      <c r="BI277" s="79"/>
      <c r="BJ277" s="79"/>
      <c r="BK277" s="79"/>
      <c r="BL277" s="79"/>
      <c r="BM277" s="79"/>
      <c r="BN277" s="79"/>
      <c r="BO277" s="79"/>
      <c r="BP277" s="79"/>
    </row>
    <row r="278" spans="1:68" ht="12.7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79"/>
      <c r="AL278" s="79"/>
      <c r="AM278" s="79"/>
      <c r="AN278" s="79"/>
      <c r="AO278" s="79"/>
      <c r="AP278" s="79"/>
      <c r="AQ278" s="79"/>
      <c r="AR278" s="79"/>
      <c r="AS278" s="79"/>
      <c r="AT278" s="79"/>
      <c r="AU278" s="79"/>
      <c r="AV278" s="79"/>
      <c r="AW278" s="79"/>
      <c r="AX278" s="79"/>
      <c r="AY278" s="79"/>
      <c r="AZ278" s="79"/>
      <c r="BA278" s="79"/>
      <c r="BB278" s="79"/>
      <c r="BC278" s="79"/>
      <c r="BD278" s="79"/>
      <c r="BE278" s="79"/>
      <c r="BF278" s="79"/>
      <c r="BG278" s="79"/>
      <c r="BH278" s="79"/>
      <c r="BI278" s="79"/>
      <c r="BJ278" s="79"/>
      <c r="BK278" s="79"/>
      <c r="BL278" s="79"/>
      <c r="BM278" s="79"/>
      <c r="BN278" s="79"/>
      <c r="BO278" s="79"/>
      <c r="BP278" s="79"/>
    </row>
    <row r="279" spans="1:68" ht="12.7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79"/>
      <c r="AL279" s="79"/>
      <c r="AM279" s="79"/>
      <c r="AN279" s="79"/>
      <c r="AO279" s="79"/>
      <c r="AP279" s="79"/>
      <c r="AQ279" s="79"/>
      <c r="AR279" s="79"/>
      <c r="AS279" s="79"/>
      <c r="AT279" s="79"/>
      <c r="AU279" s="79"/>
      <c r="AV279" s="79"/>
      <c r="AW279" s="79"/>
      <c r="AX279" s="79"/>
      <c r="AY279" s="79"/>
      <c r="AZ279" s="79"/>
      <c r="BA279" s="79"/>
      <c r="BB279" s="79"/>
      <c r="BC279" s="79"/>
      <c r="BD279" s="79"/>
      <c r="BE279" s="79"/>
      <c r="BF279" s="79"/>
      <c r="BG279" s="79"/>
      <c r="BH279" s="79"/>
      <c r="BI279" s="79"/>
      <c r="BJ279" s="79"/>
      <c r="BK279" s="79"/>
      <c r="BL279" s="79"/>
      <c r="BM279" s="79"/>
      <c r="BN279" s="79"/>
      <c r="BO279" s="79"/>
      <c r="BP279" s="79"/>
    </row>
    <row r="280" spans="1:68" ht="12.7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79"/>
      <c r="AL280" s="79"/>
      <c r="AM280" s="79"/>
      <c r="AN280" s="79"/>
      <c r="AO280" s="79"/>
      <c r="AP280" s="79"/>
      <c r="AQ280" s="79"/>
      <c r="AR280" s="79"/>
      <c r="AS280" s="79"/>
      <c r="AT280" s="79"/>
      <c r="AU280" s="79"/>
      <c r="AV280" s="79"/>
      <c r="AW280" s="79"/>
      <c r="AX280" s="79"/>
      <c r="AY280" s="79"/>
      <c r="AZ280" s="79"/>
      <c r="BA280" s="79"/>
      <c r="BB280" s="79"/>
      <c r="BC280" s="79"/>
      <c r="BD280" s="79"/>
      <c r="BE280" s="79"/>
      <c r="BF280" s="79"/>
      <c r="BG280" s="79"/>
      <c r="BH280" s="79"/>
      <c r="BI280" s="79"/>
      <c r="BJ280" s="79"/>
      <c r="BK280" s="79"/>
      <c r="BL280" s="79"/>
      <c r="BM280" s="79"/>
      <c r="BN280" s="79"/>
      <c r="BO280" s="79"/>
      <c r="BP280" s="79"/>
    </row>
    <row r="281" spans="1:68" ht="12.7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79"/>
      <c r="AL281" s="79"/>
      <c r="AM281" s="79"/>
      <c r="AN281" s="79"/>
      <c r="AO281" s="79"/>
      <c r="AP281" s="79"/>
      <c r="AQ281" s="79"/>
      <c r="AR281" s="79"/>
      <c r="AS281" s="79"/>
      <c r="AT281" s="79"/>
      <c r="AU281" s="79"/>
      <c r="AV281" s="79"/>
      <c r="AW281" s="79"/>
      <c r="AX281" s="79"/>
      <c r="AY281" s="79"/>
      <c r="AZ281" s="79"/>
      <c r="BA281" s="79"/>
      <c r="BB281" s="79"/>
      <c r="BC281" s="79"/>
      <c r="BD281" s="79"/>
      <c r="BE281" s="79"/>
      <c r="BF281" s="79"/>
      <c r="BG281" s="79"/>
      <c r="BH281" s="79"/>
      <c r="BI281" s="79"/>
      <c r="BJ281" s="79"/>
      <c r="BK281" s="79"/>
      <c r="BL281" s="79"/>
      <c r="BM281" s="79"/>
      <c r="BN281" s="79"/>
      <c r="BO281" s="79"/>
      <c r="BP281" s="79"/>
    </row>
    <row r="282" spans="1:68" ht="12.7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79"/>
      <c r="AL282" s="79"/>
      <c r="AM282" s="79"/>
      <c r="AN282" s="79"/>
      <c r="AO282" s="79"/>
      <c r="AP282" s="79"/>
      <c r="AQ282" s="79"/>
      <c r="AR282" s="79"/>
      <c r="AS282" s="79"/>
      <c r="AT282" s="79"/>
      <c r="AU282" s="79"/>
      <c r="AV282" s="79"/>
      <c r="AW282" s="79"/>
      <c r="AX282" s="79"/>
      <c r="AY282" s="79"/>
      <c r="AZ282" s="79"/>
      <c r="BA282" s="79"/>
      <c r="BB282" s="79"/>
      <c r="BC282" s="79"/>
      <c r="BD282" s="79"/>
      <c r="BE282" s="79"/>
      <c r="BF282" s="79"/>
      <c r="BG282" s="79"/>
      <c r="BH282" s="79"/>
      <c r="BI282" s="79"/>
      <c r="BJ282" s="79"/>
      <c r="BK282" s="79"/>
      <c r="BL282" s="79"/>
      <c r="BM282" s="79"/>
      <c r="BN282" s="79"/>
      <c r="BO282" s="79"/>
      <c r="BP282" s="79"/>
    </row>
    <row r="283" spans="1:68" ht="12.7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79"/>
      <c r="AL283" s="79"/>
      <c r="AM283" s="79"/>
      <c r="AN283" s="79"/>
      <c r="AO283" s="79"/>
      <c r="AP283" s="79"/>
      <c r="AQ283" s="79"/>
      <c r="AR283" s="79"/>
      <c r="AS283" s="79"/>
      <c r="AT283" s="79"/>
      <c r="AU283" s="79"/>
      <c r="AV283" s="79"/>
      <c r="AW283" s="79"/>
      <c r="AX283" s="79"/>
      <c r="AY283" s="79"/>
      <c r="AZ283" s="79"/>
      <c r="BA283" s="79"/>
      <c r="BB283" s="79"/>
      <c r="BC283" s="79"/>
      <c r="BD283" s="79"/>
      <c r="BE283" s="79"/>
      <c r="BF283" s="79"/>
      <c r="BG283" s="79"/>
      <c r="BH283" s="79"/>
      <c r="BI283" s="79"/>
      <c r="BJ283" s="79"/>
      <c r="BK283" s="79"/>
      <c r="BL283" s="79"/>
      <c r="BM283" s="79"/>
      <c r="BN283" s="79"/>
      <c r="BO283" s="79"/>
      <c r="BP283" s="79"/>
    </row>
    <row r="284" spans="1:68" ht="12.7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79"/>
      <c r="AL284" s="79"/>
      <c r="AM284" s="79"/>
      <c r="AN284" s="79"/>
      <c r="AO284" s="79"/>
      <c r="AP284" s="79"/>
      <c r="AQ284" s="79"/>
      <c r="AR284" s="79"/>
      <c r="AS284" s="79"/>
      <c r="AT284" s="79"/>
      <c r="AU284" s="79"/>
      <c r="AV284" s="79"/>
      <c r="AW284" s="79"/>
      <c r="AX284" s="79"/>
      <c r="AY284" s="79"/>
      <c r="AZ284" s="79"/>
      <c r="BA284" s="79"/>
      <c r="BB284" s="79"/>
      <c r="BC284" s="79"/>
      <c r="BD284" s="79"/>
      <c r="BE284" s="79"/>
      <c r="BF284" s="79"/>
      <c r="BG284" s="79"/>
      <c r="BH284" s="79"/>
      <c r="BI284" s="79"/>
      <c r="BJ284" s="79"/>
      <c r="BK284" s="79"/>
      <c r="BL284" s="79"/>
      <c r="BM284" s="79"/>
      <c r="BN284" s="79"/>
      <c r="BO284" s="79"/>
      <c r="BP284" s="79"/>
    </row>
    <row r="285" spans="1:68" ht="12.7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79"/>
      <c r="AL285" s="79"/>
      <c r="AM285" s="79"/>
      <c r="AN285" s="79"/>
      <c r="AO285" s="79"/>
      <c r="AP285" s="79"/>
      <c r="AQ285" s="79"/>
      <c r="AR285" s="79"/>
      <c r="AS285" s="79"/>
      <c r="AT285" s="79"/>
      <c r="AU285" s="79"/>
      <c r="AV285" s="79"/>
      <c r="AW285" s="79"/>
      <c r="AX285" s="79"/>
      <c r="AY285" s="79"/>
      <c r="AZ285" s="79"/>
      <c r="BA285" s="79"/>
      <c r="BB285" s="79"/>
      <c r="BC285" s="79"/>
      <c r="BD285" s="79"/>
      <c r="BE285" s="79"/>
      <c r="BF285" s="79"/>
      <c r="BG285" s="79"/>
      <c r="BH285" s="79"/>
      <c r="BI285" s="79"/>
      <c r="BJ285" s="79"/>
      <c r="BK285" s="79"/>
      <c r="BL285" s="79"/>
      <c r="BM285" s="79"/>
      <c r="BN285" s="79"/>
      <c r="BO285" s="79"/>
      <c r="BP285" s="79"/>
    </row>
    <row r="286" spans="1:68" ht="12.7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79"/>
      <c r="AL286" s="79"/>
      <c r="AM286" s="79"/>
      <c r="AN286" s="79"/>
      <c r="AO286" s="79"/>
      <c r="AP286" s="79"/>
      <c r="AQ286" s="79"/>
      <c r="AR286" s="79"/>
      <c r="AS286" s="79"/>
      <c r="AT286" s="79"/>
      <c r="AU286" s="79"/>
      <c r="AV286" s="79"/>
      <c r="AW286" s="79"/>
      <c r="AX286" s="79"/>
      <c r="AY286" s="79"/>
      <c r="AZ286" s="79"/>
      <c r="BA286" s="79"/>
      <c r="BB286" s="79"/>
      <c r="BC286" s="79"/>
      <c r="BD286" s="79"/>
      <c r="BE286" s="79"/>
      <c r="BF286" s="79"/>
      <c r="BG286" s="79"/>
      <c r="BH286" s="79"/>
      <c r="BI286" s="79"/>
      <c r="BJ286" s="79"/>
      <c r="BK286" s="79"/>
      <c r="BL286" s="79"/>
      <c r="BM286" s="79"/>
      <c r="BN286" s="79"/>
      <c r="BO286" s="79"/>
      <c r="BP286" s="79"/>
    </row>
    <row r="287" spans="1:68" ht="12.7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79"/>
      <c r="AL287" s="79"/>
      <c r="AM287" s="79"/>
      <c r="AN287" s="79"/>
      <c r="AO287" s="79"/>
      <c r="AP287" s="79"/>
      <c r="AQ287" s="79"/>
      <c r="AR287" s="79"/>
      <c r="AS287" s="79"/>
      <c r="AT287" s="79"/>
      <c r="AU287" s="79"/>
      <c r="AV287" s="79"/>
      <c r="AW287" s="79"/>
      <c r="AX287" s="79"/>
      <c r="AY287" s="79"/>
      <c r="AZ287" s="79"/>
      <c r="BA287" s="79"/>
      <c r="BB287" s="79"/>
      <c r="BC287" s="79"/>
      <c r="BD287" s="79"/>
      <c r="BE287" s="79"/>
      <c r="BF287" s="79"/>
      <c r="BG287" s="79"/>
      <c r="BH287" s="79"/>
      <c r="BI287" s="79"/>
      <c r="BJ287" s="79"/>
      <c r="BK287" s="79"/>
      <c r="BL287" s="79"/>
      <c r="BM287" s="79"/>
      <c r="BN287" s="79"/>
      <c r="BO287" s="79"/>
      <c r="BP287" s="79"/>
    </row>
    <row r="288" spans="1:68" ht="12.7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  <c r="AP288" s="79"/>
      <c r="AQ288" s="79"/>
      <c r="AR288" s="79"/>
      <c r="AS288" s="79"/>
      <c r="AT288" s="79"/>
      <c r="AU288" s="79"/>
      <c r="AV288" s="79"/>
      <c r="AW288" s="79"/>
      <c r="AX288" s="79"/>
      <c r="AY288" s="79"/>
      <c r="AZ288" s="79"/>
      <c r="BA288" s="79"/>
      <c r="BB288" s="79"/>
      <c r="BC288" s="79"/>
      <c r="BD288" s="79"/>
      <c r="BE288" s="79"/>
      <c r="BF288" s="79"/>
      <c r="BG288" s="79"/>
      <c r="BH288" s="79"/>
      <c r="BI288" s="79"/>
      <c r="BJ288" s="79"/>
      <c r="BK288" s="79"/>
      <c r="BL288" s="79"/>
      <c r="BM288" s="79"/>
      <c r="BN288" s="79"/>
      <c r="BO288" s="79"/>
      <c r="BP288" s="79"/>
    </row>
    <row r="289" spans="1:68" ht="12.7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79"/>
      <c r="AL289" s="79"/>
      <c r="AM289" s="79"/>
      <c r="AN289" s="79"/>
      <c r="AO289" s="79"/>
      <c r="AP289" s="79"/>
      <c r="AQ289" s="79"/>
      <c r="AR289" s="79"/>
      <c r="AS289" s="79"/>
      <c r="AT289" s="79"/>
      <c r="AU289" s="79"/>
      <c r="AV289" s="79"/>
      <c r="AW289" s="79"/>
      <c r="AX289" s="79"/>
      <c r="AY289" s="79"/>
      <c r="AZ289" s="79"/>
      <c r="BA289" s="79"/>
      <c r="BB289" s="79"/>
      <c r="BC289" s="79"/>
      <c r="BD289" s="79"/>
      <c r="BE289" s="79"/>
      <c r="BF289" s="79"/>
      <c r="BG289" s="79"/>
      <c r="BH289" s="79"/>
      <c r="BI289" s="79"/>
      <c r="BJ289" s="79"/>
      <c r="BK289" s="79"/>
      <c r="BL289" s="79"/>
      <c r="BM289" s="79"/>
      <c r="BN289" s="79"/>
      <c r="BO289" s="79"/>
      <c r="BP289" s="79"/>
    </row>
    <row r="290" spans="1:68" ht="12.7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79"/>
      <c r="AL290" s="79"/>
      <c r="AM290" s="79"/>
      <c r="AN290" s="79"/>
      <c r="AO290" s="79"/>
      <c r="AP290" s="79"/>
      <c r="AQ290" s="79"/>
      <c r="AR290" s="79"/>
      <c r="AS290" s="79"/>
      <c r="AT290" s="79"/>
      <c r="AU290" s="79"/>
      <c r="AV290" s="79"/>
      <c r="AW290" s="79"/>
      <c r="AX290" s="79"/>
      <c r="AY290" s="79"/>
      <c r="AZ290" s="79"/>
      <c r="BA290" s="79"/>
      <c r="BB290" s="79"/>
      <c r="BC290" s="79"/>
      <c r="BD290" s="79"/>
      <c r="BE290" s="79"/>
      <c r="BF290" s="79"/>
      <c r="BG290" s="79"/>
      <c r="BH290" s="79"/>
      <c r="BI290" s="79"/>
      <c r="BJ290" s="79"/>
      <c r="BK290" s="79"/>
      <c r="BL290" s="79"/>
      <c r="BM290" s="79"/>
      <c r="BN290" s="79"/>
      <c r="BO290" s="79"/>
      <c r="BP290" s="79"/>
    </row>
    <row r="291" spans="1:68" ht="12.7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  <c r="AR291" s="79"/>
      <c r="AS291" s="79"/>
      <c r="AT291" s="79"/>
      <c r="AU291" s="79"/>
      <c r="AV291" s="79"/>
      <c r="AW291" s="79"/>
      <c r="AX291" s="79"/>
      <c r="AY291" s="79"/>
      <c r="AZ291" s="79"/>
      <c r="BA291" s="79"/>
      <c r="BB291" s="79"/>
      <c r="BC291" s="79"/>
      <c r="BD291" s="79"/>
      <c r="BE291" s="79"/>
      <c r="BF291" s="79"/>
      <c r="BG291" s="79"/>
      <c r="BH291" s="79"/>
      <c r="BI291" s="79"/>
      <c r="BJ291" s="79"/>
      <c r="BK291" s="79"/>
      <c r="BL291" s="79"/>
      <c r="BM291" s="79"/>
      <c r="BN291" s="79"/>
      <c r="BO291" s="79"/>
      <c r="BP291" s="79"/>
    </row>
    <row r="292" spans="1:68" ht="12.7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  <c r="AW292" s="79"/>
      <c r="AX292" s="79"/>
      <c r="AY292" s="79"/>
      <c r="AZ292" s="79"/>
      <c r="BA292" s="79"/>
      <c r="BB292" s="79"/>
      <c r="BC292" s="79"/>
      <c r="BD292" s="79"/>
      <c r="BE292" s="79"/>
      <c r="BF292" s="79"/>
      <c r="BG292" s="79"/>
      <c r="BH292" s="79"/>
      <c r="BI292" s="79"/>
      <c r="BJ292" s="79"/>
      <c r="BK292" s="79"/>
      <c r="BL292" s="79"/>
      <c r="BM292" s="79"/>
      <c r="BN292" s="79"/>
      <c r="BO292" s="79"/>
      <c r="BP292" s="79"/>
    </row>
    <row r="293" spans="1:68" ht="12.7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79"/>
      <c r="AL293" s="79"/>
      <c r="AM293" s="79"/>
      <c r="AN293" s="79"/>
      <c r="AO293" s="79"/>
      <c r="AP293" s="79"/>
      <c r="AQ293" s="79"/>
      <c r="AR293" s="79"/>
      <c r="AS293" s="79"/>
      <c r="AT293" s="79"/>
      <c r="AU293" s="79"/>
      <c r="AV293" s="79"/>
      <c r="AW293" s="79"/>
      <c r="AX293" s="79"/>
      <c r="AY293" s="79"/>
      <c r="AZ293" s="79"/>
      <c r="BA293" s="79"/>
      <c r="BB293" s="79"/>
      <c r="BC293" s="79"/>
      <c r="BD293" s="79"/>
      <c r="BE293" s="79"/>
      <c r="BF293" s="79"/>
      <c r="BG293" s="79"/>
      <c r="BH293" s="79"/>
      <c r="BI293" s="79"/>
      <c r="BJ293" s="79"/>
      <c r="BK293" s="79"/>
      <c r="BL293" s="79"/>
      <c r="BM293" s="79"/>
      <c r="BN293" s="79"/>
      <c r="BO293" s="79"/>
      <c r="BP293" s="79"/>
    </row>
    <row r="294" spans="1:68" ht="12.7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79"/>
      <c r="AL294" s="79"/>
      <c r="AM294" s="79"/>
      <c r="AN294" s="79"/>
      <c r="AO294" s="79"/>
      <c r="AP294" s="79"/>
      <c r="AQ294" s="79"/>
      <c r="AR294" s="79"/>
      <c r="AS294" s="79"/>
      <c r="AT294" s="79"/>
      <c r="AU294" s="79"/>
      <c r="AV294" s="79"/>
      <c r="AW294" s="79"/>
      <c r="AX294" s="79"/>
      <c r="AY294" s="79"/>
      <c r="AZ294" s="79"/>
      <c r="BA294" s="79"/>
      <c r="BB294" s="79"/>
      <c r="BC294" s="79"/>
      <c r="BD294" s="79"/>
      <c r="BE294" s="79"/>
      <c r="BF294" s="79"/>
      <c r="BG294" s="79"/>
      <c r="BH294" s="79"/>
      <c r="BI294" s="79"/>
      <c r="BJ294" s="79"/>
      <c r="BK294" s="79"/>
      <c r="BL294" s="79"/>
      <c r="BM294" s="79"/>
      <c r="BN294" s="79"/>
      <c r="BO294" s="79"/>
      <c r="BP294" s="79"/>
    </row>
    <row r="295" spans="1:68" ht="12.7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79"/>
      <c r="AL295" s="79"/>
      <c r="AM295" s="79"/>
      <c r="AN295" s="79"/>
      <c r="AO295" s="79"/>
      <c r="AP295" s="79"/>
      <c r="AQ295" s="79"/>
      <c r="AR295" s="79"/>
      <c r="AS295" s="79"/>
      <c r="AT295" s="79"/>
      <c r="AU295" s="79"/>
      <c r="AV295" s="79"/>
      <c r="AW295" s="79"/>
      <c r="AX295" s="79"/>
      <c r="AY295" s="79"/>
      <c r="AZ295" s="79"/>
      <c r="BA295" s="79"/>
      <c r="BB295" s="79"/>
      <c r="BC295" s="79"/>
      <c r="BD295" s="79"/>
      <c r="BE295" s="79"/>
      <c r="BF295" s="79"/>
      <c r="BG295" s="79"/>
      <c r="BH295" s="79"/>
      <c r="BI295" s="79"/>
      <c r="BJ295" s="79"/>
      <c r="BK295" s="79"/>
      <c r="BL295" s="79"/>
      <c r="BM295" s="79"/>
      <c r="BN295" s="79"/>
      <c r="BO295" s="79"/>
      <c r="BP295" s="79"/>
    </row>
    <row r="296" spans="1:68" ht="12.7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79"/>
      <c r="AL296" s="79"/>
      <c r="AM296" s="79"/>
      <c r="AN296" s="79"/>
      <c r="AO296" s="79"/>
      <c r="AP296" s="79"/>
      <c r="AQ296" s="79"/>
      <c r="AR296" s="79"/>
      <c r="AS296" s="79"/>
      <c r="AT296" s="79"/>
      <c r="AU296" s="79"/>
      <c r="AV296" s="79"/>
      <c r="AW296" s="79"/>
      <c r="AX296" s="79"/>
      <c r="AY296" s="79"/>
      <c r="AZ296" s="79"/>
      <c r="BA296" s="79"/>
      <c r="BB296" s="79"/>
      <c r="BC296" s="79"/>
      <c r="BD296" s="79"/>
      <c r="BE296" s="79"/>
      <c r="BF296" s="79"/>
      <c r="BG296" s="79"/>
      <c r="BH296" s="79"/>
      <c r="BI296" s="79"/>
      <c r="BJ296" s="79"/>
      <c r="BK296" s="79"/>
      <c r="BL296" s="79"/>
      <c r="BM296" s="79"/>
      <c r="BN296" s="79"/>
      <c r="BO296" s="79"/>
      <c r="BP296" s="79"/>
    </row>
    <row r="297" spans="1:68" ht="12.7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79"/>
      <c r="AL297" s="79"/>
      <c r="AM297" s="79"/>
      <c r="AN297" s="79"/>
      <c r="AO297" s="79"/>
      <c r="AP297" s="79"/>
      <c r="AQ297" s="79"/>
      <c r="AR297" s="79"/>
      <c r="AS297" s="79"/>
      <c r="AT297" s="79"/>
      <c r="AU297" s="79"/>
      <c r="AV297" s="79"/>
      <c r="AW297" s="79"/>
      <c r="AX297" s="79"/>
      <c r="AY297" s="79"/>
      <c r="AZ297" s="79"/>
      <c r="BA297" s="79"/>
      <c r="BB297" s="79"/>
      <c r="BC297" s="79"/>
      <c r="BD297" s="79"/>
      <c r="BE297" s="79"/>
      <c r="BF297" s="79"/>
      <c r="BG297" s="79"/>
      <c r="BH297" s="79"/>
      <c r="BI297" s="79"/>
      <c r="BJ297" s="79"/>
      <c r="BK297" s="79"/>
      <c r="BL297" s="79"/>
      <c r="BM297" s="79"/>
      <c r="BN297" s="79"/>
      <c r="BO297" s="79"/>
      <c r="BP297" s="79"/>
    </row>
    <row r="298" spans="1:68" ht="12.7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79"/>
      <c r="AL298" s="79"/>
      <c r="AM298" s="79"/>
      <c r="AN298" s="79"/>
      <c r="AO298" s="79"/>
      <c r="AP298" s="79"/>
      <c r="AQ298" s="79"/>
      <c r="AR298" s="79"/>
      <c r="AS298" s="79"/>
      <c r="AT298" s="79"/>
      <c r="AU298" s="79"/>
      <c r="AV298" s="79"/>
      <c r="AW298" s="79"/>
      <c r="AX298" s="79"/>
      <c r="AY298" s="79"/>
      <c r="AZ298" s="79"/>
      <c r="BA298" s="79"/>
      <c r="BB298" s="79"/>
      <c r="BC298" s="79"/>
      <c r="BD298" s="79"/>
      <c r="BE298" s="79"/>
      <c r="BF298" s="79"/>
      <c r="BG298" s="79"/>
      <c r="BH298" s="79"/>
      <c r="BI298" s="79"/>
      <c r="BJ298" s="79"/>
      <c r="BK298" s="79"/>
      <c r="BL298" s="79"/>
      <c r="BM298" s="79"/>
      <c r="BN298" s="79"/>
      <c r="BO298" s="79"/>
      <c r="BP298" s="79"/>
    </row>
    <row r="299" spans="1:68" ht="12.7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79"/>
      <c r="AL299" s="79"/>
      <c r="AM299" s="79"/>
      <c r="AN299" s="79"/>
      <c r="AO299" s="79"/>
      <c r="AP299" s="79"/>
      <c r="AQ299" s="79"/>
      <c r="AR299" s="79"/>
      <c r="AS299" s="79"/>
      <c r="AT299" s="79"/>
      <c r="AU299" s="79"/>
      <c r="AV299" s="79"/>
      <c r="AW299" s="79"/>
      <c r="AX299" s="79"/>
      <c r="AY299" s="79"/>
      <c r="AZ299" s="79"/>
      <c r="BA299" s="79"/>
      <c r="BB299" s="79"/>
      <c r="BC299" s="79"/>
      <c r="BD299" s="79"/>
      <c r="BE299" s="79"/>
      <c r="BF299" s="79"/>
      <c r="BG299" s="79"/>
      <c r="BH299" s="79"/>
      <c r="BI299" s="79"/>
      <c r="BJ299" s="79"/>
      <c r="BK299" s="79"/>
      <c r="BL299" s="79"/>
      <c r="BM299" s="79"/>
      <c r="BN299" s="79"/>
      <c r="BO299" s="79"/>
      <c r="BP299" s="79"/>
    </row>
    <row r="300" spans="1:68" ht="12.7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79"/>
      <c r="AL300" s="79"/>
      <c r="AM300" s="79"/>
      <c r="AN300" s="79"/>
      <c r="AO300" s="79"/>
      <c r="AP300" s="79"/>
      <c r="AQ300" s="79"/>
      <c r="AR300" s="79"/>
      <c r="AS300" s="79"/>
      <c r="AT300" s="79"/>
      <c r="AU300" s="79"/>
      <c r="AV300" s="79"/>
      <c r="AW300" s="79"/>
      <c r="AX300" s="79"/>
      <c r="AY300" s="79"/>
      <c r="AZ300" s="79"/>
      <c r="BA300" s="79"/>
      <c r="BB300" s="79"/>
      <c r="BC300" s="79"/>
      <c r="BD300" s="79"/>
      <c r="BE300" s="79"/>
      <c r="BF300" s="79"/>
      <c r="BG300" s="79"/>
      <c r="BH300" s="79"/>
      <c r="BI300" s="79"/>
      <c r="BJ300" s="79"/>
      <c r="BK300" s="79"/>
      <c r="BL300" s="79"/>
      <c r="BM300" s="79"/>
      <c r="BN300" s="79"/>
      <c r="BO300" s="79"/>
      <c r="BP300" s="79"/>
    </row>
    <row r="301" spans="1:68" ht="12.7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79"/>
      <c r="AL301" s="79"/>
      <c r="AM301" s="79"/>
      <c r="AN301" s="79"/>
      <c r="AO301" s="79"/>
      <c r="AP301" s="79"/>
      <c r="AQ301" s="79"/>
      <c r="AR301" s="79"/>
      <c r="AS301" s="79"/>
      <c r="AT301" s="79"/>
      <c r="AU301" s="79"/>
      <c r="AV301" s="79"/>
      <c r="AW301" s="79"/>
      <c r="AX301" s="79"/>
      <c r="AY301" s="79"/>
      <c r="AZ301" s="79"/>
      <c r="BA301" s="79"/>
      <c r="BB301" s="79"/>
      <c r="BC301" s="79"/>
      <c r="BD301" s="79"/>
      <c r="BE301" s="79"/>
      <c r="BF301" s="79"/>
      <c r="BG301" s="79"/>
      <c r="BH301" s="79"/>
      <c r="BI301" s="79"/>
      <c r="BJ301" s="79"/>
      <c r="BK301" s="79"/>
      <c r="BL301" s="79"/>
      <c r="BM301" s="79"/>
      <c r="BN301" s="79"/>
      <c r="BO301" s="79"/>
      <c r="BP301" s="79"/>
    </row>
    <row r="302" spans="1:68" ht="12.7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79"/>
      <c r="AL302" s="79"/>
      <c r="AM302" s="79"/>
      <c r="AN302" s="79"/>
      <c r="AO302" s="79"/>
      <c r="AP302" s="79"/>
      <c r="AQ302" s="79"/>
      <c r="AR302" s="79"/>
      <c r="AS302" s="79"/>
      <c r="AT302" s="79"/>
      <c r="AU302" s="79"/>
      <c r="AV302" s="79"/>
      <c r="AW302" s="79"/>
      <c r="AX302" s="79"/>
      <c r="AY302" s="79"/>
      <c r="AZ302" s="79"/>
      <c r="BA302" s="79"/>
      <c r="BB302" s="79"/>
      <c r="BC302" s="79"/>
      <c r="BD302" s="79"/>
      <c r="BE302" s="79"/>
      <c r="BF302" s="79"/>
      <c r="BG302" s="79"/>
      <c r="BH302" s="79"/>
      <c r="BI302" s="79"/>
      <c r="BJ302" s="79"/>
      <c r="BK302" s="79"/>
      <c r="BL302" s="79"/>
      <c r="BM302" s="79"/>
      <c r="BN302" s="79"/>
      <c r="BO302" s="79"/>
      <c r="BP302" s="79"/>
    </row>
    <row r="303" spans="1:68" ht="12.7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79"/>
      <c r="AL303" s="79"/>
      <c r="AM303" s="79"/>
      <c r="AN303" s="79"/>
      <c r="AO303" s="79"/>
      <c r="AP303" s="79"/>
      <c r="AQ303" s="79"/>
      <c r="AR303" s="79"/>
      <c r="AS303" s="79"/>
      <c r="AT303" s="79"/>
      <c r="AU303" s="79"/>
      <c r="AV303" s="79"/>
      <c r="AW303" s="79"/>
      <c r="AX303" s="79"/>
      <c r="AY303" s="79"/>
      <c r="AZ303" s="79"/>
      <c r="BA303" s="79"/>
      <c r="BB303" s="79"/>
      <c r="BC303" s="79"/>
      <c r="BD303" s="79"/>
      <c r="BE303" s="79"/>
      <c r="BF303" s="79"/>
      <c r="BG303" s="79"/>
      <c r="BH303" s="79"/>
      <c r="BI303" s="79"/>
      <c r="BJ303" s="79"/>
      <c r="BK303" s="79"/>
      <c r="BL303" s="79"/>
      <c r="BM303" s="79"/>
      <c r="BN303" s="79"/>
      <c r="BO303" s="79"/>
      <c r="BP303" s="79"/>
    </row>
    <row r="304" spans="1:68" ht="12.7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79"/>
      <c r="AL304" s="79"/>
      <c r="AM304" s="79"/>
      <c r="AN304" s="79"/>
      <c r="AO304" s="79"/>
      <c r="AP304" s="79"/>
      <c r="AQ304" s="79"/>
      <c r="AR304" s="79"/>
      <c r="AS304" s="79"/>
      <c r="AT304" s="79"/>
      <c r="AU304" s="79"/>
      <c r="AV304" s="79"/>
      <c r="AW304" s="79"/>
      <c r="AX304" s="79"/>
      <c r="AY304" s="79"/>
      <c r="AZ304" s="79"/>
      <c r="BA304" s="79"/>
      <c r="BB304" s="79"/>
      <c r="BC304" s="79"/>
      <c r="BD304" s="79"/>
      <c r="BE304" s="79"/>
      <c r="BF304" s="79"/>
      <c r="BG304" s="79"/>
      <c r="BH304" s="79"/>
      <c r="BI304" s="79"/>
      <c r="BJ304" s="79"/>
      <c r="BK304" s="79"/>
      <c r="BL304" s="79"/>
      <c r="BM304" s="79"/>
      <c r="BN304" s="79"/>
      <c r="BO304" s="79"/>
      <c r="BP304" s="79"/>
    </row>
    <row r="305" spans="1:68" ht="12.7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79"/>
      <c r="AL305" s="79"/>
      <c r="AM305" s="79"/>
      <c r="AN305" s="79"/>
      <c r="AO305" s="79"/>
      <c r="AP305" s="79"/>
      <c r="AQ305" s="79"/>
      <c r="AR305" s="79"/>
      <c r="AS305" s="79"/>
      <c r="AT305" s="79"/>
      <c r="AU305" s="79"/>
      <c r="AV305" s="79"/>
      <c r="AW305" s="79"/>
      <c r="AX305" s="79"/>
      <c r="AY305" s="79"/>
      <c r="AZ305" s="79"/>
      <c r="BA305" s="79"/>
      <c r="BB305" s="79"/>
      <c r="BC305" s="79"/>
      <c r="BD305" s="79"/>
      <c r="BE305" s="79"/>
      <c r="BF305" s="79"/>
      <c r="BG305" s="79"/>
      <c r="BH305" s="79"/>
      <c r="BI305" s="79"/>
      <c r="BJ305" s="79"/>
      <c r="BK305" s="79"/>
      <c r="BL305" s="79"/>
      <c r="BM305" s="79"/>
      <c r="BN305" s="79"/>
      <c r="BO305" s="79"/>
      <c r="BP305" s="79"/>
    </row>
    <row r="306" spans="1:68" ht="12.7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  <c r="AT306" s="79"/>
      <c r="AU306" s="79"/>
      <c r="AV306" s="79"/>
      <c r="AW306" s="79"/>
      <c r="AX306" s="79"/>
      <c r="AY306" s="79"/>
      <c r="AZ306" s="79"/>
      <c r="BA306" s="79"/>
      <c r="BB306" s="79"/>
      <c r="BC306" s="79"/>
      <c r="BD306" s="79"/>
      <c r="BE306" s="79"/>
      <c r="BF306" s="79"/>
      <c r="BG306" s="79"/>
      <c r="BH306" s="79"/>
      <c r="BI306" s="79"/>
      <c r="BJ306" s="79"/>
      <c r="BK306" s="79"/>
      <c r="BL306" s="79"/>
      <c r="BM306" s="79"/>
      <c r="BN306" s="79"/>
      <c r="BO306" s="79"/>
      <c r="BP306" s="79"/>
    </row>
    <row r="307" spans="1:68" ht="12.7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79"/>
      <c r="AL307" s="79"/>
      <c r="AM307" s="79"/>
      <c r="AN307" s="79"/>
      <c r="AO307" s="79"/>
      <c r="AP307" s="79"/>
      <c r="AQ307" s="79"/>
      <c r="AR307" s="79"/>
      <c r="AS307" s="79"/>
      <c r="AT307" s="79"/>
      <c r="AU307" s="79"/>
      <c r="AV307" s="79"/>
      <c r="AW307" s="79"/>
      <c r="AX307" s="79"/>
      <c r="AY307" s="79"/>
      <c r="AZ307" s="79"/>
      <c r="BA307" s="79"/>
      <c r="BB307" s="79"/>
      <c r="BC307" s="79"/>
      <c r="BD307" s="79"/>
      <c r="BE307" s="79"/>
      <c r="BF307" s="79"/>
      <c r="BG307" s="79"/>
      <c r="BH307" s="79"/>
      <c r="BI307" s="79"/>
      <c r="BJ307" s="79"/>
      <c r="BK307" s="79"/>
      <c r="BL307" s="79"/>
      <c r="BM307" s="79"/>
      <c r="BN307" s="79"/>
      <c r="BO307" s="79"/>
      <c r="BP307" s="79"/>
    </row>
    <row r="308" spans="1:68" ht="12.7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79"/>
      <c r="AL308" s="79"/>
      <c r="AM308" s="79"/>
      <c r="AN308" s="79"/>
      <c r="AO308" s="79"/>
      <c r="AP308" s="79"/>
      <c r="AQ308" s="79"/>
      <c r="AR308" s="79"/>
      <c r="AS308" s="79"/>
      <c r="AT308" s="79"/>
      <c r="AU308" s="79"/>
      <c r="AV308" s="79"/>
      <c r="AW308" s="79"/>
      <c r="AX308" s="79"/>
      <c r="AY308" s="79"/>
      <c r="AZ308" s="79"/>
      <c r="BA308" s="79"/>
      <c r="BB308" s="79"/>
      <c r="BC308" s="79"/>
      <c r="BD308" s="79"/>
      <c r="BE308" s="79"/>
      <c r="BF308" s="79"/>
      <c r="BG308" s="79"/>
      <c r="BH308" s="79"/>
      <c r="BI308" s="79"/>
      <c r="BJ308" s="79"/>
      <c r="BK308" s="79"/>
      <c r="BL308" s="79"/>
      <c r="BM308" s="79"/>
      <c r="BN308" s="79"/>
      <c r="BO308" s="79"/>
      <c r="BP308" s="79"/>
    </row>
    <row r="309" spans="1:68" ht="12.7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79"/>
      <c r="AL309" s="79"/>
      <c r="AM309" s="79"/>
      <c r="AN309" s="79"/>
      <c r="AO309" s="79"/>
      <c r="AP309" s="79"/>
      <c r="AQ309" s="79"/>
      <c r="AR309" s="79"/>
      <c r="AS309" s="79"/>
      <c r="AT309" s="79"/>
      <c r="AU309" s="79"/>
      <c r="AV309" s="79"/>
      <c r="AW309" s="79"/>
      <c r="AX309" s="79"/>
      <c r="AY309" s="79"/>
      <c r="AZ309" s="79"/>
      <c r="BA309" s="79"/>
      <c r="BB309" s="79"/>
      <c r="BC309" s="79"/>
      <c r="BD309" s="79"/>
      <c r="BE309" s="79"/>
      <c r="BF309" s="79"/>
      <c r="BG309" s="79"/>
      <c r="BH309" s="79"/>
      <c r="BI309" s="79"/>
      <c r="BJ309" s="79"/>
      <c r="BK309" s="79"/>
      <c r="BL309" s="79"/>
      <c r="BM309" s="79"/>
      <c r="BN309" s="79"/>
      <c r="BO309" s="79"/>
      <c r="BP309" s="79"/>
    </row>
    <row r="310" spans="1:68" ht="12.7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79"/>
      <c r="AL310" s="79"/>
      <c r="AM310" s="79"/>
      <c r="AN310" s="79"/>
      <c r="AO310" s="79"/>
      <c r="AP310" s="79"/>
      <c r="AQ310" s="79"/>
      <c r="AR310" s="79"/>
      <c r="AS310" s="79"/>
      <c r="AT310" s="79"/>
      <c r="AU310" s="79"/>
      <c r="AV310" s="79"/>
      <c r="AW310" s="79"/>
      <c r="AX310" s="79"/>
      <c r="AY310" s="79"/>
      <c r="AZ310" s="79"/>
      <c r="BA310" s="79"/>
      <c r="BB310" s="79"/>
      <c r="BC310" s="79"/>
      <c r="BD310" s="79"/>
      <c r="BE310" s="79"/>
      <c r="BF310" s="79"/>
      <c r="BG310" s="79"/>
      <c r="BH310" s="79"/>
      <c r="BI310" s="79"/>
      <c r="BJ310" s="79"/>
      <c r="BK310" s="79"/>
      <c r="BL310" s="79"/>
      <c r="BM310" s="79"/>
      <c r="BN310" s="79"/>
      <c r="BO310" s="79"/>
      <c r="BP310" s="79"/>
    </row>
    <row r="311" spans="1:68" ht="12.7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79"/>
      <c r="AL311" s="79"/>
      <c r="AM311" s="79"/>
      <c r="AN311" s="79"/>
      <c r="AO311" s="79"/>
      <c r="AP311" s="79"/>
      <c r="AQ311" s="79"/>
      <c r="AR311" s="79"/>
      <c r="AS311" s="79"/>
      <c r="AT311" s="79"/>
      <c r="AU311" s="79"/>
      <c r="AV311" s="79"/>
      <c r="AW311" s="79"/>
      <c r="AX311" s="79"/>
      <c r="AY311" s="79"/>
      <c r="AZ311" s="79"/>
      <c r="BA311" s="79"/>
      <c r="BB311" s="79"/>
      <c r="BC311" s="79"/>
      <c r="BD311" s="79"/>
      <c r="BE311" s="79"/>
      <c r="BF311" s="79"/>
      <c r="BG311" s="79"/>
      <c r="BH311" s="79"/>
      <c r="BI311" s="79"/>
      <c r="BJ311" s="79"/>
      <c r="BK311" s="79"/>
      <c r="BL311" s="79"/>
      <c r="BM311" s="79"/>
      <c r="BN311" s="79"/>
      <c r="BO311" s="79"/>
      <c r="BP311" s="79"/>
    </row>
    <row r="312" spans="1:68" ht="12.7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79"/>
      <c r="AL312" s="79"/>
      <c r="AM312" s="79"/>
      <c r="AN312" s="79"/>
      <c r="AO312" s="79"/>
      <c r="AP312" s="79"/>
      <c r="AQ312" s="79"/>
      <c r="AR312" s="79"/>
      <c r="AS312" s="79"/>
      <c r="AT312" s="79"/>
      <c r="AU312" s="79"/>
      <c r="AV312" s="79"/>
      <c r="AW312" s="79"/>
      <c r="AX312" s="79"/>
      <c r="AY312" s="79"/>
      <c r="AZ312" s="79"/>
      <c r="BA312" s="79"/>
      <c r="BB312" s="79"/>
      <c r="BC312" s="79"/>
      <c r="BD312" s="79"/>
      <c r="BE312" s="79"/>
      <c r="BF312" s="79"/>
      <c r="BG312" s="79"/>
      <c r="BH312" s="79"/>
      <c r="BI312" s="79"/>
      <c r="BJ312" s="79"/>
      <c r="BK312" s="79"/>
      <c r="BL312" s="79"/>
      <c r="BM312" s="79"/>
      <c r="BN312" s="79"/>
      <c r="BO312" s="79"/>
      <c r="BP312" s="79"/>
    </row>
    <row r="313" spans="1:68" ht="12.7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79"/>
      <c r="AL313" s="79"/>
      <c r="AM313" s="79"/>
      <c r="AN313" s="79"/>
      <c r="AO313" s="79"/>
      <c r="AP313" s="79"/>
      <c r="AQ313" s="79"/>
      <c r="AR313" s="79"/>
      <c r="AS313" s="79"/>
      <c r="AT313" s="79"/>
      <c r="AU313" s="79"/>
      <c r="AV313" s="79"/>
      <c r="AW313" s="79"/>
      <c r="AX313" s="79"/>
      <c r="AY313" s="79"/>
      <c r="AZ313" s="79"/>
      <c r="BA313" s="79"/>
      <c r="BB313" s="79"/>
      <c r="BC313" s="79"/>
      <c r="BD313" s="79"/>
      <c r="BE313" s="79"/>
      <c r="BF313" s="79"/>
      <c r="BG313" s="79"/>
      <c r="BH313" s="79"/>
      <c r="BI313" s="79"/>
      <c r="BJ313" s="79"/>
      <c r="BK313" s="79"/>
      <c r="BL313" s="79"/>
      <c r="BM313" s="79"/>
      <c r="BN313" s="79"/>
      <c r="BO313" s="79"/>
      <c r="BP313" s="79"/>
    </row>
    <row r="314" spans="1:68" ht="12.7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  <c r="AW314" s="79"/>
      <c r="AX314" s="79"/>
      <c r="AY314" s="79"/>
      <c r="AZ314" s="79"/>
      <c r="BA314" s="79"/>
      <c r="BB314" s="79"/>
      <c r="BC314" s="79"/>
      <c r="BD314" s="79"/>
      <c r="BE314" s="79"/>
      <c r="BF314" s="79"/>
      <c r="BG314" s="79"/>
      <c r="BH314" s="79"/>
      <c r="BI314" s="79"/>
      <c r="BJ314" s="79"/>
      <c r="BK314" s="79"/>
      <c r="BL314" s="79"/>
      <c r="BM314" s="79"/>
      <c r="BN314" s="79"/>
      <c r="BO314" s="79"/>
      <c r="BP314" s="79"/>
    </row>
    <row r="315" spans="1:68" ht="12.7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79"/>
      <c r="AL315" s="79"/>
      <c r="AM315" s="79"/>
      <c r="AN315" s="79"/>
      <c r="AO315" s="79"/>
      <c r="AP315" s="79"/>
      <c r="AQ315" s="79"/>
      <c r="AR315" s="79"/>
      <c r="AS315" s="79"/>
      <c r="AT315" s="79"/>
      <c r="AU315" s="79"/>
      <c r="AV315" s="79"/>
      <c r="AW315" s="79"/>
      <c r="AX315" s="79"/>
      <c r="AY315" s="79"/>
      <c r="AZ315" s="79"/>
      <c r="BA315" s="79"/>
      <c r="BB315" s="79"/>
      <c r="BC315" s="79"/>
      <c r="BD315" s="79"/>
      <c r="BE315" s="79"/>
      <c r="BF315" s="79"/>
      <c r="BG315" s="79"/>
      <c r="BH315" s="79"/>
      <c r="BI315" s="79"/>
      <c r="BJ315" s="79"/>
      <c r="BK315" s="79"/>
      <c r="BL315" s="79"/>
      <c r="BM315" s="79"/>
      <c r="BN315" s="79"/>
      <c r="BO315" s="79"/>
      <c r="BP315" s="79"/>
    </row>
    <row r="316" spans="1:68" ht="12.7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79"/>
      <c r="AL316" s="79"/>
      <c r="AM316" s="79"/>
      <c r="AN316" s="79"/>
      <c r="AO316" s="79"/>
      <c r="AP316" s="79"/>
      <c r="AQ316" s="79"/>
      <c r="AR316" s="79"/>
      <c r="AS316" s="79"/>
      <c r="AT316" s="79"/>
      <c r="AU316" s="79"/>
      <c r="AV316" s="79"/>
      <c r="AW316" s="79"/>
      <c r="AX316" s="79"/>
      <c r="AY316" s="79"/>
      <c r="AZ316" s="79"/>
      <c r="BA316" s="79"/>
      <c r="BB316" s="79"/>
      <c r="BC316" s="79"/>
      <c r="BD316" s="79"/>
      <c r="BE316" s="79"/>
      <c r="BF316" s="79"/>
      <c r="BG316" s="79"/>
      <c r="BH316" s="79"/>
      <c r="BI316" s="79"/>
      <c r="BJ316" s="79"/>
      <c r="BK316" s="79"/>
      <c r="BL316" s="79"/>
      <c r="BM316" s="79"/>
      <c r="BN316" s="79"/>
      <c r="BO316" s="79"/>
      <c r="BP316" s="79"/>
    </row>
    <row r="317" spans="1:68" ht="12.7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79"/>
      <c r="AL317" s="79"/>
      <c r="AM317" s="79"/>
      <c r="AN317" s="79"/>
      <c r="AO317" s="79"/>
      <c r="AP317" s="79"/>
      <c r="AQ317" s="79"/>
      <c r="AR317" s="79"/>
      <c r="AS317" s="79"/>
      <c r="AT317" s="79"/>
      <c r="AU317" s="79"/>
      <c r="AV317" s="79"/>
      <c r="AW317" s="79"/>
      <c r="AX317" s="79"/>
      <c r="AY317" s="79"/>
      <c r="AZ317" s="79"/>
      <c r="BA317" s="79"/>
      <c r="BB317" s="79"/>
      <c r="BC317" s="79"/>
      <c r="BD317" s="79"/>
      <c r="BE317" s="79"/>
      <c r="BF317" s="79"/>
      <c r="BG317" s="79"/>
      <c r="BH317" s="79"/>
      <c r="BI317" s="79"/>
      <c r="BJ317" s="79"/>
      <c r="BK317" s="79"/>
      <c r="BL317" s="79"/>
      <c r="BM317" s="79"/>
      <c r="BN317" s="79"/>
      <c r="BO317" s="79"/>
      <c r="BP317" s="79"/>
    </row>
    <row r="318" spans="1:68" ht="12.7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79"/>
      <c r="AL318" s="79"/>
      <c r="AM318" s="79"/>
      <c r="AN318" s="79"/>
      <c r="AO318" s="79"/>
      <c r="AP318" s="79"/>
      <c r="AQ318" s="79"/>
      <c r="AR318" s="79"/>
      <c r="AS318" s="79"/>
      <c r="AT318" s="79"/>
      <c r="AU318" s="79"/>
      <c r="AV318" s="79"/>
      <c r="AW318" s="79"/>
      <c r="AX318" s="79"/>
      <c r="AY318" s="79"/>
      <c r="AZ318" s="79"/>
      <c r="BA318" s="79"/>
      <c r="BB318" s="79"/>
      <c r="BC318" s="79"/>
      <c r="BD318" s="79"/>
      <c r="BE318" s="79"/>
      <c r="BF318" s="79"/>
      <c r="BG318" s="79"/>
      <c r="BH318" s="79"/>
      <c r="BI318" s="79"/>
      <c r="BJ318" s="79"/>
      <c r="BK318" s="79"/>
      <c r="BL318" s="79"/>
      <c r="BM318" s="79"/>
      <c r="BN318" s="79"/>
      <c r="BO318" s="79"/>
      <c r="BP318" s="79"/>
    </row>
    <row r="319" spans="1:68" ht="12.7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79"/>
      <c r="AL319" s="79"/>
      <c r="AM319" s="79"/>
      <c r="AN319" s="79"/>
      <c r="AO319" s="79"/>
      <c r="AP319" s="79"/>
      <c r="AQ319" s="79"/>
      <c r="AR319" s="79"/>
      <c r="AS319" s="79"/>
      <c r="AT319" s="79"/>
      <c r="AU319" s="79"/>
      <c r="AV319" s="79"/>
      <c r="AW319" s="79"/>
      <c r="AX319" s="79"/>
      <c r="AY319" s="79"/>
      <c r="AZ319" s="79"/>
      <c r="BA319" s="79"/>
      <c r="BB319" s="79"/>
      <c r="BC319" s="79"/>
      <c r="BD319" s="79"/>
      <c r="BE319" s="79"/>
      <c r="BF319" s="79"/>
      <c r="BG319" s="79"/>
      <c r="BH319" s="79"/>
      <c r="BI319" s="79"/>
      <c r="BJ319" s="79"/>
      <c r="BK319" s="79"/>
      <c r="BL319" s="79"/>
      <c r="BM319" s="79"/>
      <c r="BN319" s="79"/>
      <c r="BO319" s="79"/>
      <c r="BP319" s="79"/>
    </row>
    <row r="320" spans="1:68" ht="12.7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79"/>
      <c r="AL320" s="79"/>
      <c r="AM320" s="79"/>
      <c r="AN320" s="79"/>
      <c r="AO320" s="79"/>
      <c r="AP320" s="79"/>
      <c r="AQ320" s="79"/>
      <c r="AR320" s="79"/>
      <c r="AS320" s="79"/>
      <c r="AT320" s="79"/>
      <c r="AU320" s="79"/>
      <c r="AV320" s="79"/>
      <c r="AW320" s="79"/>
      <c r="AX320" s="79"/>
      <c r="AY320" s="79"/>
      <c r="AZ320" s="79"/>
      <c r="BA320" s="79"/>
      <c r="BB320" s="79"/>
      <c r="BC320" s="79"/>
      <c r="BD320" s="79"/>
      <c r="BE320" s="79"/>
      <c r="BF320" s="79"/>
      <c r="BG320" s="79"/>
      <c r="BH320" s="79"/>
      <c r="BI320" s="79"/>
      <c r="BJ320" s="79"/>
      <c r="BK320" s="79"/>
      <c r="BL320" s="79"/>
      <c r="BM320" s="79"/>
      <c r="BN320" s="79"/>
      <c r="BO320" s="79"/>
      <c r="BP320" s="79"/>
    </row>
    <row r="321" spans="1:68" ht="12.7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  <c r="AT321" s="79"/>
      <c r="AU321" s="79"/>
      <c r="AV321" s="79"/>
      <c r="AW321" s="79"/>
      <c r="AX321" s="79"/>
      <c r="AY321" s="79"/>
      <c r="AZ321" s="79"/>
      <c r="BA321" s="79"/>
      <c r="BB321" s="79"/>
      <c r="BC321" s="79"/>
      <c r="BD321" s="79"/>
      <c r="BE321" s="79"/>
      <c r="BF321" s="79"/>
      <c r="BG321" s="79"/>
      <c r="BH321" s="79"/>
      <c r="BI321" s="79"/>
      <c r="BJ321" s="79"/>
      <c r="BK321" s="79"/>
      <c r="BL321" s="79"/>
      <c r="BM321" s="79"/>
      <c r="BN321" s="79"/>
      <c r="BO321" s="79"/>
      <c r="BP321" s="79"/>
    </row>
    <row r="322" spans="1:68" ht="12.7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79"/>
      <c r="AL322" s="79"/>
      <c r="AM322" s="79"/>
      <c r="AN322" s="79"/>
      <c r="AO322" s="79"/>
      <c r="AP322" s="79"/>
      <c r="AQ322" s="79"/>
      <c r="AR322" s="79"/>
      <c r="AS322" s="79"/>
      <c r="AT322" s="79"/>
      <c r="AU322" s="79"/>
      <c r="AV322" s="79"/>
      <c r="AW322" s="79"/>
      <c r="AX322" s="79"/>
      <c r="AY322" s="79"/>
      <c r="AZ322" s="79"/>
      <c r="BA322" s="79"/>
      <c r="BB322" s="79"/>
      <c r="BC322" s="79"/>
      <c r="BD322" s="79"/>
      <c r="BE322" s="79"/>
      <c r="BF322" s="79"/>
      <c r="BG322" s="79"/>
      <c r="BH322" s="79"/>
      <c r="BI322" s="79"/>
      <c r="BJ322" s="79"/>
      <c r="BK322" s="79"/>
      <c r="BL322" s="79"/>
      <c r="BM322" s="79"/>
      <c r="BN322" s="79"/>
      <c r="BO322" s="79"/>
      <c r="BP322" s="79"/>
    </row>
    <row r="323" spans="1:68" ht="12.7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79"/>
      <c r="AL323" s="79"/>
      <c r="AM323" s="79"/>
      <c r="AN323" s="79"/>
      <c r="AO323" s="79"/>
      <c r="AP323" s="79"/>
      <c r="AQ323" s="79"/>
      <c r="AR323" s="79"/>
      <c r="AS323" s="79"/>
      <c r="AT323" s="79"/>
      <c r="AU323" s="79"/>
      <c r="AV323" s="79"/>
      <c r="AW323" s="79"/>
      <c r="AX323" s="79"/>
      <c r="AY323" s="79"/>
      <c r="AZ323" s="79"/>
      <c r="BA323" s="79"/>
      <c r="BB323" s="79"/>
      <c r="BC323" s="79"/>
      <c r="BD323" s="79"/>
      <c r="BE323" s="79"/>
      <c r="BF323" s="79"/>
      <c r="BG323" s="79"/>
      <c r="BH323" s="79"/>
      <c r="BI323" s="79"/>
      <c r="BJ323" s="79"/>
      <c r="BK323" s="79"/>
      <c r="BL323" s="79"/>
      <c r="BM323" s="79"/>
      <c r="BN323" s="79"/>
      <c r="BO323" s="79"/>
      <c r="BP323" s="79"/>
    </row>
    <row r="324" spans="1:68" ht="12.7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79"/>
      <c r="AL324" s="79"/>
      <c r="AM324" s="79"/>
      <c r="AN324" s="79"/>
      <c r="AO324" s="79"/>
      <c r="AP324" s="79"/>
      <c r="AQ324" s="79"/>
      <c r="AR324" s="79"/>
      <c r="AS324" s="79"/>
      <c r="AT324" s="79"/>
      <c r="AU324" s="79"/>
      <c r="AV324" s="79"/>
      <c r="AW324" s="79"/>
      <c r="AX324" s="79"/>
      <c r="AY324" s="79"/>
      <c r="AZ324" s="79"/>
      <c r="BA324" s="79"/>
      <c r="BB324" s="79"/>
      <c r="BC324" s="79"/>
      <c r="BD324" s="79"/>
      <c r="BE324" s="79"/>
      <c r="BF324" s="79"/>
      <c r="BG324" s="79"/>
      <c r="BH324" s="79"/>
      <c r="BI324" s="79"/>
      <c r="BJ324" s="79"/>
      <c r="BK324" s="79"/>
      <c r="BL324" s="79"/>
      <c r="BM324" s="79"/>
      <c r="BN324" s="79"/>
      <c r="BO324" s="79"/>
      <c r="BP324" s="79"/>
    </row>
    <row r="325" spans="1:68" ht="12.7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79"/>
      <c r="AL325" s="79"/>
      <c r="AM325" s="79"/>
      <c r="AN325" s="79"/>
      <c r="AO325" s="79"/>
      <c r="AP325" s="79"/>
      <c r="AQ325" s="79"/>
      <c r="AR325" s="79"/>
      <c r="AS325" s="79"/>
      <c r="AT325" s="79"/>
      <c r="AU325" s="79"/>
      <c r="AV325" s="79"/>
      <c r="AW325" s="79"/>
      <c r="AX325" s="79"/>
      <c r="AY325" s="79"/>
      <c r="AZ325" s="79"/>
      <c r="BA325" s="79"/>
      <c r="BB325" s="79"/>
      <c r="BC325" s="79"/>
      <c r="BD325" s="79"/>
      <c r="BE325" s="79"/>
      <c r="BF325" s="79"/>
      <c r="BG325" s="79"/>
      <c r="BH325" s="79"/>
      <c r="BI325" s="79"/>
      <c r="BJ325" s="79"/>
      <c r="BK325" s="79"/>
      <c r="BL325" s="79"/>
      <c r="BM325" s="79"/>
      <c r="BN325" s="79"/>
      <c r="BO325" s="79"/>
      <c r="BP325" s="79"/>
    </row>
    <row r="326" spans="1:68" ht="12.7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79"/>
      <c r="AL326" s="79"/>
      <c r="AM326" s="79"/>
      <c r="AN326" s="79"/>
      <c r="AO326" s="79"/>
      <c r="AP326" s="79"/>
      <c r="AQ326" s="79"/>
      <c r="AR326" s="79"/>
      <c r="AS326" s="79"/>
      <c r="AT326" s="79"/>
      <c r="AU326" s="79"/>
      <c r="AV326" s="79"/>
      <c r="AW326" s="79"/>
      <c r="AX326" s="79"/>
      <c r="AY326" s="79"/>
      <c r="AZ326" s="79"/>
      <c r="BA326" s="79"/>
      <c r="BB326" s="79"/>
      <c r="BC326" s="79"/>
      <c r="BD326" s="79"/>
      <c r="BE326" s="79"/>
      <c r="BF326" s="79"/>
      <c r="BG326" s="79"/>
      <c r="BH326" s="79"/>
      <c r="BI326" s="79"/>
      <c r="BJ326" s="79"/>
      <c r="BK326" s="79"/>
      <c r="BL326" s="79"/>
      <c r="BM326" s="79"/>
      <c r="BN326" s="79"/>
      <c r="BO326" s="79"/>
      <c r="BP326" s="79"/>
    </row>
    <row r="327" spans="1:68" ht="12.7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79"/>
      <c r="AL327" s="79"/>
      <c r="AM327" s="79"/>
      <c r="AN327" s="79"/>
      <c r="AO327" s="79"/>
      <c r="AP327" s="79"/>
      <c r="AQ327" s="79"/>
      <c r="AR327" s="79"/>
      <c r="AS327" s="79"/>
      <c r="AT327" s="79"/>
      <c r="AU327" s="79"/>
      <c r="AV327" s="79"/>
      <c r="AW327" s="79"/>
      <c r="AX327" s="79"/>
      <c r="AY327" s="79"/>
      <c r="AZ327" s="79"/>
      <c r="BA327" s="79"/>
      <c r="BB327" s="79"/>
      <c r="BC327" s="79"/>
      <c r="BD327" s="79"/>
      <c r="BE327" s="79"/>
      <c r="BF327" s="79"/>
      <c r="BG327" s="79"/>
      <c r="BH327" s="79"/>
      <c r="BI327" s="79"/>
      <c r="BJ327" s="79"/>
      <c r="BK327" s="79"/>
      <c r="BL327" s="79"/>
      <c r="BM327" s="79"/>
      <c r="BN327" s="79"/>
      <c r="BO327" s="79"/>
      <c r="BP327" s="79"/>
    </row>
    <row r="328" spans="1:68" ht="12.7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79"/>
      <c r="AL328" s="79"/>
      <c r="AM328" s="79"/>
      <c r="AN328" s="79"/>
      <c r="AO328" s="79"/>
      <c r="AP328" s="79"/>
      <c r="AQ328" s="79"/>
      <c r="AR328" s="79"/>
      <c r="AS328" s="79"/>
      <c r="AT328" s="79"/>
      <c r="AU328" s="79"/>
      <c r="AV328" s="79"/>
      <c r="AW328" s="79"/>
      <c r="AX328" s="79"/>
      <c r="AY328" s="79"/>
      <c r="AZ328" s="79"/>
      <c r="BA328" s="79"/>
      <c r="BB328" s="79"/>
      <c r="BC328" s="79"/>
      <c r="BD328" s="79"/>
      <c r="BE328" s="79"/>
      <c r="BF328" s="79"/>
      <c r="BG328" s="79"/>
      <c r="BH328" s="79"/>
      <c r="BI328" s="79"/>
      <c r="BJ328" s="79"/>
      <c r="BK328" s="79"/>
      <c r="BL328" s="79"/>
      <c r="BM328" s="79"/>
      <c r="BN328" s="79"/>
      <c r="BO328" s="79"/>
      <c r="BP328" s="79"/>
    </row>
    <row r="329" spans="1:68" ht="12.7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79"/>
      <c r="AL329" s="79"/>
      <c r="AM329" s="79"/>
      <c r="AN329" s="79"/>
      <c r="AO329" s="79"/>
      <c r="AP329" s="79"/>
      <c r="AQ329" s="79"/>
      <c r="AR329" s="79"/>
      <c r="AS329" s="79"/>
      <c r="AT329" s="79"/>
      <c r="AU329" s="79"/>
      <c r="AV329" s="79"/>
      <c r="AW329" s="79"/>
      <c r="AX329" s="79"/>
      <c r="AY329" s="79"/>
      <c r="AZ329" s="79"/>
      <c r="BA329" s="79"/>
      <c r="BB329" s="79"/>
      <c r="BC329" s="79"/>
      <c r="BD329" s="79"/>
      <c r="BE329" s="79"/>
      <c r="BF329" s="79"/>
      <c r="BG329" s="79"/>
      <c r="BH329" s="79"/>
      <c r="BI329" s="79"/>
      <c r="BJ329" s="79"/>
      <c r="BK329" s="79"/>
      <c r="BL329" s="79"/>
      <c r="BM329" s="79"/>
      <c r="BN329" s="79"/>
      <c r="BO329" s="79"/>
      <c r="BP329" s="79"/>
    </row>
    <row r="330" spans="1:68" ht="12.7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79"/>
      <c r="AL330" s="79"/>
      <c r="AM330" s="79"/>
      <c r="AN330" s="79"/>
      <c r="AO330" s="79"/>
      <c r="AP330" s="79"/>
      <c r="AQ330" s="79"/>
      <c r="AR330" s="79"/>
      <c r="AS330" s="79"/>
      <c r="AT330" s="79"/>
      <c r="AU330" s="79"/>
      <c r="AV330" s="79"/>
      <c r="AW330" s="79"/>
      <c r="AX330" s="79"/>
      <c r="AY330" s="79"/>
      <c r="AZ330" s="79"/>
      <c r="BA330" s="79"/>
      <c r="BB330" s="79"/>
      <c r="BC330" s="79"/>
      <c r="BD330" s="79"/>
      <c r="BE330" s="79"/>
      <c r="BF330" s="79"/>
      <c r="BG330" s="79"/>
      <c r="BH330" s="79"/>
      <c r="BI330" s="79"/>
      <c r="BJ330" s="79"/>
      <c r="BK330" s="79"/>
      <c r="BL330" s="79"/>
      <c r="BM330" s="79"/>
      <c r="BN330" s="79"/>
      <c r="BO330" s="79"/>
      <c r="BP330" s="79"/>
    </row>
    <row r="331" spans="1:68" ht="12.7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79"/>
      <c r="AL331" s="79"/>
      <c r="AM331" s="79"/>
      <c r="AN331" s="79"/>
      <c r="AO331" s="79"/>
      <c r="AP331" s="79"/>
      <c r="AQ331" s="79"/>
      <c r="AR331" s="79"/>
      <c r="AS331" s="79"/>
      <c r="AT331" s="79"/>
      <c r="AU331" s="79"/>
      <c r="AV331" s="79"/>
      <c r="AW331" s="79"/>
      <c r="AX331" s="79"/>
      <c r="AY331" s="79"/>
      <c r="AZ331" s="79"/>
      <c r="BA331" s="79"/>
      <c r="BB331" s="79"/>
      <c r="BC331" s="79"/>
      <c r="BD331" s="79"/>
      <c r="BE331" s="79"/>
      <c r="BF331" s="79"/>
      <c r="BG331" s="79"/>
      <c r="BH331" s="79"/>
      <c r="BI331" s="79"/>
      <c r="BJ331" s="79"/>
      <c r="BK331" s="79"/>
      <c r="BL331" s="79"/>
      <c r="BM331" s="79"/>
      <c r="BN331" s="79"/>
      <c r="BO331" s="79"/>
      <c r="BP331" s="79"/>
    </row>
    <row r="332" spans="1:68" ht="12.7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79"/>
      <c r="AL332" s="79"/>
      <c r="AM332" s="79"/>
      <c r="AN332" s="79"/>
      <c r="AO332" s="79"/>
      <c r="AP332" s="79"/>
      <c r="AQ332" s="79"/>
      <c r="AR332" s="79"/>
      <c r="AS332" s="79"/>
      <c r="AT332" s="79"/>
      <c r="AU332" s="79"/>
      <c r="AV332" s="79"/>
      <c r="AW332" s="79"/>
      <c r="AX332" s="79"/>
      <c r="AY332" s="79"/>
      <c r="AZ332" s="79"/>
      <c r="BA332" s="79"/>
      <c r="BB332" s="79"/>
      <c r="BC332" s="79"/>
      <c r="BD332" s="79"/>
      <c r="BE332" s="79"/>
      <c r="BF332" s="79"/>
      <c r="BG332" s="79"/>
      <c r="BH332" s="79"/>
      <c r="BI332" s="79"/>
      <c r="BJ332" s="79"/>
      <c r="BK332" s="79"/>
      <c r="BL332" s="79"/>
      <c r="BM332" s="79"/>
      <c r="BN332" s="79"/>
      <c r="BO332" s="79"/>
      <c r="BP332" s="79"/>
    </row>
    <row r="333" spans="1:68" ht="12.7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79"/>
      <c r="AL333" s="79"/>
      <c r="AM333" s="79"/>
      <c r="AN333" s="79"/>
      <c r="AO333" s="79"/>
      <c r="AP333" s="79"/>
      <c r="AQ333" s="79"/>
      <c r="AR333" s="79"/>
      <c r="AS333" s="79"/>
      <c r="AT333" s="79"/>
      <c r="AU333" s="79"/>
      <c r="AV333" s="79"/>
      <c r="AW333" s="79"/>
      <c r="AX333" s="79"/>
      <c r="AY333" s="79"/>
      <c r="AZ333" s="79"/>
      <c r="BA333" s="79"/>
      <c r="BB333" s="79"/>
      <c r="BC333" s="79"/>
      <c r="BD333" s="79"/>
      <c r="BE333" s="79"/>
      <c r="BF333" s="79"/>
      <c r="BG333" s="79"/>
      <c r="BH333" s="79"/>
      <c r="BI333" s="79"/>
      <c r="BJ333" s="79"/>
      <c r="BK333" s="79"/>
      <c r="BL333" s="79"/>
      <c r="BM333" s="79"/>
      <c r="BN333" s="79"/>
      <c r="BO333" s="79"/>
      <c r="BP333" s="79"/>
    </row>
    <row r="334" spans="1:68" ht="12.7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79"/>
      <c r="AL334" s="79"/>
      <c r="AM334" s="79"/>
      <c r="AN334" s="79"/>
      <c r="AO334" s="79"/>
      <c r="AP334" s="79"/>
      <c r="AQ334" s="79"/>
      <c r="AR334" s="79"/>
      <c r="AS334" s="79"/>
      <c r="AT334" s="79"/>
      <c r="AU334" s="79"/>
      <c r="AV334" s="79"/>
      <c r="AW334" s="79"/>
      <c r="AX334" s="79"/>
      <c r="AY334" s="79"/>
      <c r="AZ334" s="79"/>
      <c r="BA334" s="79"/>
      <c r="BB334" s="79"/>
      <c r="BC334" s="79"/>
      <c r="BD334" s="79"/>
      <c r="BE334" s="79"/>
      <c r="BF334" s="79"/>
      <c r="BG334" s="79"/>
      <c r="BH334" s="79"/>
      <c r="BI334" s="79"/>
      <c r="BJ334" s="79"/>
      <c r="BK334" s="79"/>
      <c r="BL334" s="79"/>
      <c r="BM334" s="79"/>
      <c r="BN334" s="79"/>
      <c r="BO334" s="79"/>
      <c r="BP334" s="79"/>
    </row>
    <row r="335" spans="1:68" ht="12.7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79"/>
      <c r="AL335" s="79"/>
      <c r="AM335" s="79"/>
      <c r="AN335" s="79"/>
      <c r="AO335" s="79"/>
      <c r="AP335" s="79"/>
      <c r="AQ335" s="79"/>
      <c r="AR335" s="79"/>
      <c r="AS335" s="79"/>
      <c r="AT335" s="79"/>
      <c r="AU335" s="79"/>
      <c r="AV335" s="79"/>
      <c r="AW335" s="79"/>
      <c r="AX335" s="79"/>
      <c r="AY335" s="79"/>
      <c r="AZ335" s="79"/>
      <c r="BA335" s="79"/>
      <c r="BB335" s="79"/>
      <c r="BC335" s="79"/>
      <c r="BD335" s="79"/>
      <c r="BE335" s="79"/>
      <c r="BF335" s="79"/>
      <c r="BG335" s="79"/>
      <c r="BH335" s="79"/>
      <c r="BI335" s="79"/>
      <c r="BJ335" s="79"/>
      <c r="BK335" s="79"/>
      <c r="BL335" s="79"/>
      <c r="BM335" s="79"/>
      <c r="BN335" s="79"/>
      <c r="BO335" s="79"/>
      <c r="BP335" s="79"/>
    </row>
    <row r="336" spans="1:68" ht="12.7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  <c r="AW336" s="79"/>
      <c r="AX336" s="79"/>
      <c r="AY336" s="79"/>
      <c r="AZ336" s="79"/>
      <c r="BA336" s="79"/>
      <c r="BB336" s="79"/>
      <c r="BC336" s="79"/>
      <c r="BD336" s="79"/>
      <c r="BE336" s="79"/>
      <c r="BF336" s="79"/>
      <c r="BG336" s="79"/>
      <c r="BH336" s="79"/>
      <c r="BI336" s="79"/>
      <c r="BJ336" s="79"/>
      <c r="BK336" s="79"/>
      <c r="BL336" s="79"/>
      <c r="BM336" s="79"/>
      <c r="BN336" s="79"/>
      <c r="BO336" s="79"/>
      <c r="BP336" s="79"/>
    </row>
    <row r="337" spans="1:68" ht="12.7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79"/>
      <c r="AL337" s="79"/>
      <c r="AM337" s="79"/>
      <c r="AN337" s="79"/>
      <c r="AO337" s="79"/>
      <c r="AP337" s="79"/>
      <c r="AQ337" s="79"/>
      <c r="AR337" s="79"/>
      <c r="AS337" s="79"/>
      <c r="AT337" s="79"/>
      <c r="AU337" s="79"/>
      <c r="AV337" s="79"/>
      <c r="AW337" s="79"/>
      <c r="AX337" s="79"/>
      <c r="AY337" s="79"/>
      <c r="AZ337" s="79"/>
      <c r="BA337" s="79"/>
      <c r="BB337" s="79"/>
      <c r="BC337" s="79"/>
      <c r="BD337" s="79"/>
      <c r="BE337" s="79"/>
      <c r="BF337" s="79"/>
      <c r="BG337" s="79"/>
      <c r="BH337" s="79"/>
      <c r="BI337" s="79"/>
      <c r="BJ337" s="79"/>
      <c r="BK337" s="79"/>
      <c r="BL337" s="79"/>
      <c r="BM337" s="79"/>
      <c r="BN337" s="79"/>
      <c r="BO337" s="79"/>
      <c r="BP337" s="79"/>
    </row>
    <row r="338" spans="1:68" ht="12.7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79"/>
      <c r="AL338" s="79"/>
      <c r="AM338" s="79"/>
      <c r="AN338" s="79"/>
      <c r="AO338" s="79"/>
      <c r="AP338" s="79"/>
      <c r="AQ338" s="79"/>
      <c r="AR338" s="79"/>
      <c r="AS338" s="79"/>
      <c r="AT338" s="79"/>
      <c r="AU338" s="79"/>
      <c r="AV338" s="79"/>
      <c r="AW338" s="79"/>
      <c r="AX338" s="79"/>
      <c r="AY338" s="79"/>
      <c r="AZ338" s="79"/>
      <c r="BA338" s="79"/>
      <c r="BB338" s="79"/>
      <c r="BC338" s="79"/>
      <c r="BD338" s="79"/>
      <c r="BE338" s="79"/>
      <c r="BF338" s="79"/>
      <c r="BG338" s="79"/>
      <c r="BH338" s="79"/>
      <c r="BI338" s="79"/>
      <c r="BJ338" s="79"/>
      <c r="BK338" s="79"/>
      <c r="BL338" s="79"/>
      <c r="BM338" s="79"/>
      <c r="BN338" s="79"/>
      <c r="BO338" s="79"/>
      <c r="BP338" s="79"/>
    </row>
    <row r="339" spans="1:68" ht="12.7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79"/>
      <c r="AL339" s="79"/>
      <c r="AM339" s="79"/>
      <c r="AN339" s="79"/>
      <c r="AO339" s="79"/>
      <c r="AP339" s="79"/>
      <c r="AQ339" s="79"/>
      <c r="AR339" s="79"/>
      <c r="AS339" s="79"/>
      <c r="AT339" s="79"/>
      <c r="AU339" s="79"/>
      <c r="AV339" s="79"/>
      <c r="AW339" s="79"/>
      <c r="AX339" s="79"/>
      <c r="AY339" s="79"/>
      <c r="AZ339" s="79"/>
      <c r="BA339" s="79"/>
      <c r="BB339" s="79"/>
      <c r="BC339" s="79"/>
      <c r="BD339" s="79"/>
      <c r="BE339" s="79"/>
      <c r="BF339" s="79"/>
      <c r="BG339" s="79"/>
      <c r="BH339" s="79"/>
      <c r="BI339" s="79"/>
      <c r="BJ339" s="79"/>
      <c r="BK339" s="79"/>
      <c r="BL339" s="79"/>
      <c r="BM339" s="79"/>
      <c r="BN339" s="79"/>
      <c r="BO339" s="79"/>
      <c r="BP339" s="79"/>
    </row>
    <row r="340" spans="1:68" ht="12.7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79"/>
      <c r="AL340" s="79"/>
      <c r="AM340" s="79"/>
      <c r="AN340" s="79"/>
      <c r="AO340" s="79"/>
      <c r="AP340" s="79"/>
      <c r="AQ340" s="79"/>
      <c r="AR340" s="79"/>
      <c r="AS340" s="79"/>
      <c r="AT340" s="79"/>
      <c r="AU340" s="79"/>
      <c r="AV340" s="79"/>
      <c r="AW340" s="79"/>
      <c r="AX340" s="79"/>
      <c r="AY340" s="79"/>
      <c r="AZ340" s="79"/>
      <c r="BA340" s="79"/>
      <c r="BB340" s="79"/>
      <c r="BC340" s="79"/>
      <c r="BD340" s="79"/>
      <c r="BE340" s="79"/>
      <c r="BF340" s="79"/>
      <c r="BG340" s="79"/>
      <c r="BH340" s="79"/>
      <c r="BI340" s="79"/>
      <c r="BJ340" s="79"/>
      <c r="BK340" s="79"/>
      <c r="BL340" s="79"/>
      <c r="BM340" s="79"/>
      <c r="BN340" s="79"/>
      <c r="BO340" s="79"/>
      <c r="BP340" s="79"/>
    </row>
    <row r="341" spans="1:68" ht="12.7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79"/>
      <c r="AL341" s="79"/>
      <c r="AM341" s="79"/>
      <c r="AN341" s="79"/>
      <c r="AO341" s="79"/>
      <c r="AP341" s="79"/>
      <c r="AQ341" s="79"/>
      <c r="AR341" s="79"/>
      <c r="AS341" s="79"/>
      <c r="AT341" s="79"/>
      <c r="AU341" s="79"/>
      <c r="AV341" s="79"/>
      <c r="AW341" s="79"/>
      <c r="AX341" s="79"/>
      <c r="AY341" s="79"/>
      <c r="AZ341" s="79"/>
      <c r="BA341" s="79"/>
      <c r="BB341" s="79"/>
      <c r="BC341" s="79"/>
      <c r="BD341" s="79"/>
      <c r="BE341" s="79"/>
      <c r="BF341" s="79"/>
      <c r="BG341" s="79"/>
      <c r="BH341" s="79"/>
      <c r="BI341" s="79"/>
      <c r="BJ341" s="79"/>
      <c r="BK341" s="79"/>
      <c r="BL341" s="79"/>
      <c r="BM341" s="79"/>
      <c r="BN341" s="79"/>
      <c r="BO341" s="79"/>
      <c r="BP341" s="79"/>
    </row>
    <row r="342" spans="1:68" ht="12.7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79"/>
      <c r="AL342" s="79"/>
      <c r="AM342" s="79"/>
      <c r="AN342" s="79"/>
      <c r="AO342" s="79"/>
      <c r="AP342" s="79"/>
      <c r="AQ342" s="79"/>
      <c r="AR342" s="79"/>
      <c r="AS342" s="79"/>
      <c r="AT342" s="79"/>
      <c r="AU342" s="79"/>
      <c r="AV342" s="79"/>
      <c r="AW342" s="79"/>
      <c r="AX342" s="79"/>
      <c r="AY342" s="79"/>
      <c r="AZ342" s="79"/>
      <c r="BA342" s="79"/>
      <c r="BB342" s="79"/>
      <c r="BC342" s="79"/>
      <c r="BD342" s="79"/>
      <c r="BE342" s="79"/>
      <c r="BF342" s="79"/>
      <c r="BG342" s="79"/>
      <c r="BH342" s="79"/>
      <c r="BI342" s="79"/>
      <c r="BJ342" s="79"/>
      <c r="BK342" s="79"/>
      <c r="BL342" s="79"/>
      <c r="BM342" s="79"/>
      <c r="BN342" s="79"/>
      <c r="BO342" s="79"/>
      <c r="BP342" s="79"/>
    </row>
    <row r="343" spans="1:68" ht="12.7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79"/>
      <c r="AL343" s="79"/>
      <c r="AM343" s="79"/>
      <c r="AN343" s="79"/>
      <c r="AO343" s="79"/>
      <c r="AP343" s="79"/>
      <c r="AQ343" s="79"/>
      <c r="AR343" s="79"/>
      <c r="AS343" s="79"/>
      <c r="AT343" s="79"/>
      <c r="AU343" s="79"/>
      <c r="AV343" s="79"/>
      <c r="AW343" s="79"/>
      <c r="AX343" s="79"/>
      <c r="AY343" s="79"/>
      <c r="AZ343" s="79"/>
      <c r="BA343" s="79"/>
      <c r="BB343" s="79"/>
      <c r="BC343" s="79"/>
      <c r="BD343" s="79"/>
      <c r="BE343" s="79"/>
      <c r="BF343" s="79"/>
      <c r="BG343" s="79"/>
      <c r="BH343" s="79"/>
      <c r="BI343" s="79"/>
      <c r="BJ343" s="79"/>
      <c r="BK343" s="79"/>
      <c r="BL343" s="79"/>
      <c r="BM343" s="79"/>
      <c r="BN343" s="79"/>
      <c r="BO343" s="79"/>
      <c r="BP343" s="79"/>
    </row>
    <row r="344" spans="1:68" ht="12.7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79"/>
      <c r="AL344" s="79"/>
      <c r="AM344" s="79"/>
      <c r="AN344" s="79"/>
      <c r="AO344" s="79"/>
      <c r="AP344" s="79"/>
      <c r="AQ344" s="79"/>
      <c r="AR344" s="79"/>
      <c r="AS344" s="79"/>
      <c r="AT344" s="79"/>
      <c r="AU344" s="79"/>
      <c r="AV344" s="79"/>
      <c r="AW344" s="79"/>
      <c r="AX344" s="79"/>
      <c r="AY344" s="79"/>
      <c r="AZ344" s="79"/>
      <c r="BA344" s="79"/>
      <c r="BB344" s="79"/>
      <c r="BC344" s="79"/>
      <c r="BD344" s="79"/>
      <c r="BE344" s="79"/>
      <c r="BF344" s="79"/>
      <c r="BG344" s="79"/>
      <c r="BH344" s="79"/>
      <c r="BI344" s="79"/>
      <c r="BJ344" s="79"/>
      <c r="BK344" s="79"/>
      <c r="BL344" s="79"/>
      <c r="BM344" s="79"/>
      <c r="BN344" s="79"/>
      <c r="BO344" s="79"/>
      <c r="BP344" s="79"/>
    </row>
    <row r="345" spans="1:68" ht="12.7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79"/>
      <c r="AL345" s="79"/>
      <c r="AM345" s="79"/>
      <c r="AN345" s="79"/>
      <c r="AO345" s="79"/>
      <c r="AP345" s="79"/>
      <c r="AQ345" s="79"/>
      <c r="AR345" s="79"/>
      <c r="AS345" s="79"/>
      <c r="AT345" s="79"/>
      <c r="AU345" s="79"/>
      <c r="AV345" s="79"/>
      <c r="AW345" s="79"/>
      <c r="AX345" s="79"/>
      <c r="AY345" s="79"/>
      <c r="AZ345" s="79"/>
      <c r="BA345" s="79"/>
      <c r="BB345" s="79"/>
      <c r="BC345" s="79"/>
      <c r="BD345" s="79"/>
      <c r="BE345" s="79"/>
      <c r="BF345" s="79"/>
      <c r="BG345" s="79"/>
      <c r="BH345" s="79"/>
      <c r="BI345" s="79"/>
      <c r="BJ345" s="79"/>
      <c r="BK345" s="79"/>
      <c r="BL345" s="79"/>
      <c r="BM345" s="79"/>
      <c r="BN345" s="79"/>
      <c r="BO345" s="79"/>
      <c r="BP345" s="79"/>
    </row>
    <row r="346" spans="1:68" ht="12.7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79"/>
      <c r="AL346" s="79"/>
      <c r="AM346" s="79"/>
      <c r="AN346" s="79"/>
      <c r="AO346" s="79"/>
      <c r="AP346" s="79"/>
      <c r="AQ346" s="79"/>
      <c r="AR346" s="79"/>
      <c r="AS346" s="79"/>
      <c r="AT346" s="79"/>
      <c r="AU346" s="79"/>
      <c r="AV346" s="79"/>
      <c r="AW346" s="79"/>
      <c r="AX346" s="79"/>
      <c r="AY346" s="79"/>
      <c r="AZ346" s="79"/>
      <c r="BA346" s="79"/>
      <c r="BB346" s="79"/>
      <c r="BC346" s="79"/>
      <c r="BD346" s="79"/>
      <c r="BE346" s="79"/>
      <c r="BF346" s="79"/>
      <c r="BG346" s="79"/>
      <c r="BH346" s="79"/>
      <c r="BI346" s="79"/>
      <c r="BJ346" s="79"/>
      <c r="BK346" s="79"/>
      <c r="BL346" s="79"/>
      <c r="BM346" s="79"/>
      <c r="BN346" s="79"/>
      <c r="BO346" s="79"/>
      <c r="BP346" s="79"/>
    </row>
    <row r="347" spans="1:68" ht="12.7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79"/>
      <c r="AL347" s="79"/>
      <c r="AM347" s="79"/>
      <c r="AN347" s="79"/>
      <c r="AO347" s="79"/>
      <c r="AP347" s="79"/>
      <c r="AQ347" s="79"/>
      <c r="AR347" s="79"/>
      <c r="AS347" s="79"/>
      <c r="AT347" s="79"/>
      <c r="AU347" s="79"/>
      <c r="AV347" s="79"/>
      <c r="AW347" s="79"/>
      <c r="AX347" s="79"/>
      <c r="AY347" s="79"/>
      <c r="AZ347" s="79"/>
      <c r="BA347" s="79"/>
      <c r="BB347" s="79"/>
      <c r="BC347" s="79"/>
      <c r="BD347" s="79"/>
      <c r="BE347" s="79"/>
      <c r="BF347" s="79"/>
      <c r="BG347" s="79"/>
      <c r="BH347" s="79"/>
      <c r="BI347" s="79"/>
      <c r="BJ347" s="79"/>
      <c r="BK347" s="79"/>
      <c r="BL347" s="79"/>
      <c r="BM347" s="79"/>
      <c r="BN347" s="79"/>
      <c r="BO347" s="79"/>
      <c r="BP347" s="79"/>
    </row>
    <row r="348" spans="1:68" ht="12.7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79"/>
      <c r="AL348" s="79"/>
      <c r="AM348" s="79"/>
      <c r="AN348" s="79"/>
      <c r="AO348" s="79"/>
      <c r="AP348" s="79"/>
      <c r="AQ348" s="79"/>
      <c r="AR348" s="79"/>
      <c r="AS348" s="79"/>
      <c r="AT348" s="79"/>
      <c r="AU348" s="79"/>
      <c r="AV348" s="79"/>
      <c r="AW348" s="79"/>
      <c r="AX348" s="79"/>
      <c r="AY348" s="79"/>
      <c r="AZ348" s="79"/>
      <c r="BA348" s="79"/>
      <c r="BB348" s="79"/>
      <c r="BC348" s="79"/>
      <c r="BD348" s="79"/>
      <c r="BE348" s="79"/>
      <c r="BF348" s="79"/>
      <c r="BG348" s="79"/>
      <c r="BH348" s="79"/>
      <c r="BI348" s="79"/>
      <c r="BJ348" s="79"/>
      <c r="BK348" s="79"/>
      <c r="BL348" s="79"/>
      <c r="BM348" s="79"/>
      <c r="BN348" s="79"/>
      <c r="BO348" s="79"/>
      <c r="BP348" s="79"/>
    </row>
    <row r="349" spans="1:68" ht="12.7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79"/>
      <c r="AL349" s="79"/>
      <c r="AM349" s="79"/>
      <c r="AN349" s="79"/>
      <c r="AO349" s="79"/>
      <c r="AP349" s="79"/>
      <c r="AQ349" s="79"/>
      <c r="AR349" s="79"/>
      <c r="AS349" s="79"/>
      <c r="AT349" s="79"/>
      <c r="AU349" s="79"/>
      <c r="AV349" s="79"/>
      <c r="AW349" s="79"/>
      <c r="AX349" s="79"/>
      <c r="AY349" s="79"/>
      <c r="AZ349" s="79"/>
      <c r="BA349" s="79"/>
      <c r="BB349" s="79"/>
      <c r="BC349" s="79"/>
      <c r="BD349" s="79"/>
      <c r="BE349" s="79"/>
      <c r="BF349" s="79"/>
      <c r="BG349" s="79"/>
      <c r="BH349" s="79"/>
      <c r="BI349" s="79"/>
      <c r="BJ349" s="79"/>
      <c r="BK349" s="79"/>
      <c r="BL349" s="79"/>
      <c r="BM349" s="79"/>
      <c r="BN349" s="79"/>
      <c r="BO349" s="79"/>
      <c r="BP349" s="79"/>
    </row>
    <row r="350" spans="1:68" ht="12.7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79"/>
      <c r="AL350" s="79"/>
      <c r="AM350" s="79"/>
      <c r="AN350" s="79"/>
      <c r="AO350" s="79"/>
      <c r="AP350" s="79"/>
      <c r="AQ350" s="79"/>
      <c r="AR350" s="79"/>
      <c r="AS350" s="79"/>
      <c r="AT350" s="79"/>
      <c r="AU350" s="79"/>
      <c r="AV350" s="79"/>
      <c r="AW350" s="79"/>
      <c r="AX350" s="79"/>
      <c r="AY350" s="79"/>
      <c r="AZ350" s="79"/>
      <c r="BA350" s="79"/>
      <c r="BB350" s="79"/>
      <c r="BC350" s="79"/>
      <c r="BD350" s="79"/>
      <c r="BE350" s="79"/>
      <c r="BF350" s="79"/>
      <c r="BG350" s="79"/>
      <c r="BH350" s="79"/>
      <c r="BI350" s="79"/>
      <c r="BJ350" s="79"/>
      <c r="BK350" s="79"/>
      <c r="BL350" s="79"/>
      <c r="BM350" s="79"/>
      <c r="BN350" s="79"/>
      <c r="BO350" s="79"/>
      <c r="BP350" s="79"/>
    </row>
    <row r="351" spans="1:68" ht="12.7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  <c r="AR351" s="79"/>
      <c r="AS351" s="79"/>
      <c r="AT351" s="79"/>
      <c r="AU351" s="79"/>
      <c r="AV351" s="79"/>
      <c r="AW351" s="79"/>
      <c r="AX351" s="79"/>
      <c r="AY351" s="79"/>
      <c r="AZ351" s="79"/>
      <c r="BA351" s="79"/>
      <c r="BB351" s="79"/>
      <c r="BC351" s="79"/>
      <c r="BD351" s="79"/>
      <c r="BE351" s="79"/>
      <c r="BF351" s="79"/>
      <c r="BG351" s="79"/>
      <c r="BH351" s="79"/>
      <c r="BI351" s="79"/>
      <c r="BJ351" s="79"/>
      <c r="BK351" s="79"/>
      <c r="BL351" s="79"/>
      <c r="BM351" s="79"/>
      <c r="BN351" s="79"/>
      <c r="BO351" s="79"/>
      <c r="BP351" s="79"/>
    </row>
    <row r="352" spans="1:68" ht="12.7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79"/>
      <c r="AL352" s="79"/>
      <c r="AM352" s="79"/>
      <c r="AN352" s="79"/>
      <c r="AO352" s="79"/>
      <c r="AP352" s="79"/>
      <c r="AQ352" s="79"/>
      <c r="AR352" s="79"/>
      <c r="AS352" s="79"/>
      <c r="AT352" s="79"/>
      <c r="AU352" s="79"/>
      <c r="AV352" s="79"/>
      <c r="AW352" s="79"/>
      <c r="AX352" s="79"/>
      <c r="AY352" s="79"/>
      <c r="AZ352" s="79"/>
      <c r="BA352" s="79"/>
      <c r="BB352" s="79"/>
      <c r="BC352" s="79"/>
      <c r="BD352" s="79"/>
      <c r="BE352" s="79"/>
      <c r="BF352" s="79"/>
      <c r="BG352" s="79"/>
      <c r="BH352" s="79"/>
      <c r="BI352" s="79"/>
      <c r="BJ352" s="79"/>
      <c r="BK352" s="79"/>
      <c r="BL352" s="79"/>
      <c r="BM352" s="79"/>
      <c r="BN352" s="79"/>
      <c r="BO352" s="79"/>
      <c r="BP352" s="79"/>
    </row>
    <row r="353" spans="1:68" ht="12.7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79"/>
      <c r="AL353" s="79"/>
      <c r="AM353" s="79"/>
      <c r="AN353" s="79"/>
      <c r="AO353" s="79"/>
      <c r="AP353" s="79"/>
      <c r="AQ353" s="79"/>
      <c r="AR353" s="79"/>
      <c r="AS353" s="79"/>
      <c r="AT353" s="79"/>
      <c r="AU353" s="79"/>
      <c r="AV353" s="79"/>
      <c r="AW353" s="79"/>
      <c r="AX353" s="79"/>
      <c r="AY353" s="79"/>
      <c r="AZ353" s="79"/>
      <c r="BA353" s="79"/>
      <c r="BB353" s="79"/>
      <c r="BC353" s="79"/>
      <c r="BD353" s="79"/>
      <c r="BE353" s="79"/>
      <c r="BF353" s="79"/>
      <c r="BG353" s="79"/>
      <c r="BH353" s="79"/>
      <c r="BI353" s="79"/>
      <c r="BJ353" s="79"/>
      <c r="BK353" s="79"/>
      <c r="BL353" s="79"/>
      <c r="BM353" s="79"/>
      <c r="BN353" s="79"/>
      <c r="BO353" s="79"/>
      <c r="BP353" s="79"/>
    </row>
    <row r="354" spans="1:68" ht="12.7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79"/>
      <c r="AL354" s="79"/>
      <c r="AM354" s="79"/>
      <c r="AN354" s="79"/>
      <c r="AO354" s="79"/>
      <c r="AP354" s="79"/>
      <c r="AQ354" s="79"/>
      <c r="AR354" s="79"/>
      <c r="AS354" s="79"/>
      <c r="AT354" s="79"/>
      <c r="AU354" s="79"/>
      <c r="AV354" s="79"/>
      <c r="AW354" s="79"/>
      <c r="AX354" s="79"/>
      <c r="AY354" s="79"/>
      <c r="AZ354" s="79"/>
      <c r="BA354" s="79"/>
      <c r="BB354" s="79"/>
      <c r="BC354" s="79"/>
      <c r="BD354" s="79"/>
      <c r="BE354" s="79"/>
      <c r="BF354" s="79"/>
      <c r="BG354" s="79"/>
      <c r="BH354" s="79"/>
      <c r="BI354" s="79"/>
      <c r="BJ354" s="79"/>
      <c r="BK354" s="79"/>
      <c r="BL354" s="79"/>
      <c r="BM354" s="79"/>
      <c r="BN354" s="79"/>
      <c r="BO354" s="79"/>
      <c r="BP354" s="79"/>
    </row>
    <row r="355" spans="1:68" ht="12.7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79"/>
      <c r="AL355" s="79"/>
      <c r="AM355" s="79"/>
      <c r="AN355" s="79"/>
      <c r="AO355" s="79"/>
      <c r="AP355" s="79"/>
      <c r="AQ355" s="79"/>
      <c r="AR355" s="79"/>
      <c r="AS355" s="79"/>
      <c r="AT355" s="79"/>
      <c r="AU355" s="79"/>
      <c r="AV355" s="79"/>
      <c r="AW355" s="79"/>
      <c r="AX355" s="79"/>
      <c r="AY355" s="79"/>
      <c r="AZ355" s="79"/>
      <c r="BA355" s="79"/>
      <c r="BB355" s="79"/>
      <c r="BC355" s="79"/>
      <c r="BD355" s="79"/>
      <c r="BE355" s="79"/>
      <c r="BF355" s="79"/>
      <c r="BG355" s="79"/>
      <c r="BH355" s="79"/>
      <c r="BI355" s="79"/>
      <c r="BJ355" s="79"/>
      <c r="BK355" s="79"/>
      <c r="BL355" s="79"/>
      <c r="BM355" s="79"/>
      <c r="BN355" s="79"/>
      <c r="BO355" s="79"/>
      <c r="BP355" s="79"/>
    </row>
    <row r="356" spans="1:68" ht="12.7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79"/>
      <c r="AL356" s="79"/>
      <c r="AM356" s="79"/>
      <c r="AN356" s="79"/>
      <c r="AO356" s="79"/>
      <c r="AP356" s="79"/>
      <c r="AQ356" s="79"/>
      <c r="AR356" s="79"/>
      <c r="AS356" s="79"/>
      <c r="AT356" s="79"/>
      <c r="AU356" s="79"/>
      <c r="AV356" s="79"/>
      <c r="AW356" s="79"/>
      <c r="AX356" s="79"/>
      <c r="AY356" s="79"/>
      <c r="AZ356" s="79"/>
      <c r="BA356" s="79"/>
      <c r="BB356" s="79"/>
      <c r="BC356" s="79"/>
      <c r="BD356" s="79"/>
      <c r="BE356" s="79"/>
      <c r="BF356" s="79"/>
      <c r="BG356" s="79"/>
      <c r="BH356" s="79"/>
      <c r="BI356" s="79"/>
      <c r="BJ356" s="79"/>
      <c r="BK356" s="79"/>
      <c r="BL356" s="79"/>
      <c r="BM356" s="79"/>
      <c r="BN356" s="79"/>
      <c r="BO356" s="79"/>
      <c r="BP356" s="79"/>
    </row>
    <row r="357" spans="1:68" ht="12.7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79"/>
      <c r="AL357" s="79"/>
      <c r="AM357" s="79"/>
      <c r="AN357" s="79"/>
      <c r="AO357" s="79"/>
      <c r="AP357" s="79"/>
      <c r="AQ357" s="79"/>
      <c r="AR357" s="79"/>
      <c r="AS357" s="79"/>
      <c r="AT357" s="79"/>
      <c r="AU357" s="79"/>
      <c r="AV357" s="79"/>
      <c r="AW357" s="79"/>
      <c r="AX357" s="79"/>
      <c r="AY357" s="79"/>
      <c r="AZ357" s="79"/>
      <c r="BA357" s="79"/>
      <c r="BB357" s="79"/>
      <c r="BC357" s="79"/>
      <c r="BD357" s="79"/>
      <c r="BE357" s="79"/>
      <c r="BF357" s="79"/>
      <c r="BG357" s="79"/>
      <c r="BH357" s="79"/>
      <c r="BI357" s="79"/>
      <c r="BJ357" s="79"/>
      <c r="BK357" s="79"/>
      <c r="BL357" s="79"/>
      <c r="BM357" s="79"/>
      <c r="BN357" s="79"/>
      <c r="BO357" s="79"/>
      <c r="BP357" s="79"/>
    </row>
    <row r="358" spans="1:68" ht="12.7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  <c r="AW358" s="79"/>
      <c r="AX358" s="79"/>
      <c r="AY358" s="79"/>
      <c r="AZ358" s="79"/>
      <c r="BA358" s="79"/>
      <c r="BB358" s="79"/>
      <c r="BC358" s="79"/>
      <c r="BD358" s="79"/>
      <c r="BE358" s="79"/>
      <c r="BF358" s="79"/>
      <c r="BG358" s="79"/>
      <c r="BH358" s="79"/>
      <c r="BI358" s="79"/>
      <c r="BJ358" s="79"/>
      <c r="BK358" s="79"/>
      <c r="BL358" s="79"/>
      <c r="BM358" s="79"/>
      <c r="BN358" s="79"/>
      <c r="BO358" s="79"/>
      <c r="BP358" s="79"/>
    </row>
    <row r="359" spans="1:68" ht="12.7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79"/>
      <c r="AL359" s="79"/>
      <c r="AM359" s="79"/>
      <c r="AN359" s="79"/>
      <c r="AO359" s="79"/>
      <c r="AP359" s="79"/>
      <c r="AQ359" s="79"/>
      <c r="AR359" s="79"/>
      <c r="AS359" s="79"/>
      <c r="AT359" s="79"/>
      <c r="AU359" s="79"/>
      <c r="AV359" s="79"/>
      <c r="AW359" s="79"/>
      <c r="AX359" s="79"/>
      <c r="AY359" s="79"/>
      <c r="AZ359" s="79"/>
      <c r="BA359" s="79"/>
      <c r="BB359" s="79"/>
      <c r="BC359" s="79"/>
      <c r="BD359" s="79"/>
      <c r="BE359" s="79"/>
      <c r="BF359" s="79"/>
      <c r="BG359" s="79"/>
      <c r="BH359" s="79"/>
      <c r="BI359" s="79"/>
      <c r="BJ359" s="79"/>
      <c r="BK359" s="79"/>
      <c r="BL359" s="79"/>
      <c r="BM359" s="79"/>
      <c r="BN359" s="79"/>
      <c r="BO359" s="79"/>
      <c r="BP359" s="79"/>
    </row>
    <row r="360" spans="1:68" ht="12.7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79"/>
      <c r="AL360" s="79"/>
      <c r="AM360" s="79"/>
      <c r="AN360" s="79"/>
      <c r="AO360" s="79"/>
      <c r="AP360" s="79"/>
      <c r="AQ360" s="79"/>
      <c r="AR360" s="79"/>
      <c r="AS360" s="79"/>
      <c r="AT360" s="79"/>
      <c r="AU360" s="79"/>
      <c r="AV360" s="79"/>
      <c r="AW360" s="79"/>
      <c r="AX360" s="79"/>
      <c r="AY360" s="79"/>
      <c r="AZ360" s="79"/>
      <c r="BA360" s="79"/>
      <c r="BB360" s="79"/>
      <c r="BC360" s="79"/>
      <c r="BD360" s="79"/>
      <c r="BE360" s="79"/>
      <c r="BF360" s="79"/>
      <c r="BG360" s="79"/>
      <c r="BH360" s="79"/>
      <c r="BI360" s="79"/>
      <c r="BJ360" s="79"/>
      <c r="BK360" s="79"/>
      <c r="BL360" s="79"/>
      <c r="BM360" s="79"/>
      <c r="BN360" s="79"/>
      <c r="BO360" s="79"/>
      <c r="BP360" s="79"/>
    </row>
    <row r="361" spans="1:68" ht="12.7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79"/>
      <c r="AL361" s="79"/>
      <c r="AM361" s="79"/>
      <c r="AN361" s="79"/>
      <c r="AO361" s="79"/>
      <c r="AP361" s="79"/>
      <c r="AQ361" s="79"/>
      <c r="AR361" s="79"/>
      <c r="AS361" s="79"/>
      <c r="AT361" s="79"/>
      <c r="AU361" s="79"/>
      <c r="AV361" s="79"/>
      <c r="AW361" s="79"/>
      <c r="AX361" s="79"/>
      <c r="AY361" s="79"/>
      <c r="AZ361" s="79"/>
      <c r="BA361" s="79"/>
      <c r="BB361" s="79"/>
      <c r="BC361" s="79"/>
      <c r="BD361" s="79"/>
      <c r="BE361" s="79"/>
      <c r="BF361" s="79"/>
      <c r="BG361" s="79"/>
      <c r="BH361" s="79"/>
      <c r="BI361" s="79"/>
      <c r="BJ361" s="79"/>
      <c r="BK361" s="79"/>
      <c r="BL361" s="79"/>
      <c r="BM361" s="79"/>
      <c r="BN361" s="79"/>
      <c r="BO361" s="79"/>
      <c r="BP361" s="79"/>
    </row>
    <row r="362" spans="1:68" ht="12.7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79"/>
      <c r="AL362" s="79"/>
      <c r="AM362" s="79"/>
      <c r="AN362" s="79"/>
      <c r="AO362" s="79"/>
      <c r="AP362" s="79"/>
      <c r="AQ362" s="79"/>
      <c r="AR362" s="79"/>
      <c r="AS362" s="79"/>
      <c r="AT362" s="79"/>
      <c r="AU362" s="79"/>
      <c r="AV362" s="79"/>
      <c r="AW362" s="79"/>
      <c r="AX362" s="79"/>
      <c r="AY362" s="79"/>
      <c r="AZ362" s="79"/>
      <c r="BA362" s="79"/>
      <c r="BB362" s="79"/>
      <c r="BC362" s="79"/>
      <c r="BD362" s="79"/>
      <c r="BE362" s="79"/>
      <c r="BF362" s="79"/>
      <c r="BG362" s="79"/>
      <c r="BH362" s="79"/>
      <c r="BI362" s="79"/>
      <c r="BJ362" s="79"/>
      <c r="BK362" s="79"/>
      <c r="BL362" s="79"/>
      <c r="BM362" s="79"/>
      <c r="BN362" s="79"/>
      <c r="BO362" s="79"/>
      <c r="BP362" s="79"/>
    </row>
    <row r="363" spans="1:68" ht="12.7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79"/>
      <c r="AL363" s="79"/>
      <c r="AM363" s="79"/>
      <c r="AN363" s="79"/>
      <c r="AO363" s="79"/>
      <c r="AP363" s="79"/>
      <c r="AQ363" s="79"/>
      <c r="AR363" s="79"/>
      <c r="AS363" s="79"/>
      <c r="AT363" s="79"/>
      <c r="AU363" s="79"/>
      <c r="AV363" s="79"/>
      <c r="AW363" s="79"/>
      <c r="AX363" s="79"/>
      <c r="AY363" s="79"/>
      <c r="AZ363" s="79"/>
      <c r="BA363" s="79"/>
      <c r="BB363" s="79"/>
      <c r="BC363" s="79"/>
      <c r="BD363" s="79"/>
      <c r="BE363" s="79"/>
      <c r="BF363" s="79"/>
      <c r="BG363" s="79"/>
      <c r="BH363" s="79"/>
      <c r="BI363" s="79"/>
      <c r="BJ363" s="79"/>
      <c r="BK363" s="79"/>
      <c r="BL363" s="79"/>
      <c r="BM363" s="79"/>
      <c r="BN363" s="79"/>
      <c r="BO363" s="79"/>
      <c r="BP363" s="79"/>
    </row>
    <row r="364" spans="1:68" ht="12.7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79"/>
      <c r="AL364" s="79"/>
      <c r="AM364" s="79"/>
      <c r="AN364" s="79"/>
      <c r="AO364" s="79"/>
      <c r="AP364" s="79"/>
      <c r="AQ364" s="79"/>
      <c r="AR364" s="79"/>
      <c r="AS364" s="79"/>
      <c r="AT364" s="79"/>
      <c r="AU364" s="79"/>
      <c r="AV364" s="79"/>
      <c r="AW364" s="79"/>
      <c r="AX364" s="79"/>
      <c r="AY364" s="79"/>
      <c r="AZ364" s="79"/>
      <c r="BA364" s="79"/>
      <c r="BB364" s="79"/>
      <c r="BC364" s="79"/>
      <c r="BD364" s="79"/>
      <c r="BE364" s="79"/>
      <c r="BF364" s="79"/>
      <c r="BG364" s="79"/>
      <c r="BH364" s="79"/>
      <c r="BI364" s="79"/>
      <c r="BJ364" s="79"/>
      <c r="BK364" s="79"/>
      <c r="BL364" s="79"/>
      <c r="BM364" s="79"/>
      <c r="BN364" s="79"/>
      <c r="BO364" s="79"/>
      <c r="BP364" s="79"/>
    </row>
    <row r="365" spans="1:68" ht="12.7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79"/>
      <c r="AL365" s="79"/>
      <c r="AM365" s="79"/>
      <c r="AN365" s="79"/>
      <c r="AO365" s="79"/>
      <c r="AP365" s="79"/>
      <c r="AQ365" s="79"/>
      <c r="AR365" s="79"/>
      <c r="AS365" s="79"/>
      <c r="AT365" s="79"/>
      <c r="AU365" s="79"/>
      <c r="AV365" s="79"/>
      <c r="AW365" s="79"/>
      <c r="AX365" s="79"/>
      <c r="AY365" s="79"/>
      <c r="AZ365" s="79"/>
      <c r="BA365" s="79"/>
      <c r="BB365" s="79"/>
      <c r="BC365" s="79"/>
      <c r="BD365" s="79"/>
      <c r="BE365" s="79"/>
      <c r="BF365" s="79"/>
      <c r="BG365" s="79"/>
      <c r="BH365" s="79"/>
      <c r="BI365" s="79"/>
      <c r="BJ365" s="79"/>
      <c r="BK365" s="79"/>
      <c r="BL365" s="79"/>
      <c r="BM365" s="79"/>
      <c r="BN365" s="79"/>
      <c r="BO365" s="79"/>
      <c r="BP365" s="79"/>
    </row>
    <row r="366" spans="1:68" ht="12.7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  <c r="AP366" s="79"/>
      <c r="AQ366" s="79"/>
      <c r="AR366" s="79"/>
      <c r="AS366" s="79"/>
      <c r="AT366" s="79"/>
      <c r="AU366" s="79"/>
      <c r="AV366" s="79"/>
      <c r="AW366" s="79"/>
      <c r="AX366" s="79"/>
      <c r="AY366" s="79"/>
      <c r="AZ366" s="79"/>
      <c r="BA366" s="79"/>
      <c r="BB366" s="79"/>
      <c r="BC366" s="79"/>
      <c r="BD366" s="79"/>
      <c r="BE366" s="79"/>
      <c r="BF366" s="79"/>
      <c r="BG366" s="79"/>
      <c r="BH366" s="79"/>
      <c r="BI366" s="79"/>
      <c r="BJ366" s="79"/>
      <c r="BK366" s="79"/>
      <c r="BL366" s="79"/>
      <c r="BM366" s="79"/>
      <c r="BN366" s="79"/>
      <c r="BO366" s="79"/>
      <c r="BP366" s="79"/>
    </row>
    <row r="367" spans="1:68" ht="12.7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  <c r="AH367" s="79"/>
      <c r="AI367" s="79"/>
      <c r="AJ367" s="79"/>
      <c r="AK367" s="79"/>
      <c r="AL367" s="79"/>
      <c r="AM367" s="79"/>
      <c r="AN367" s="79"/>
      <c r="AO367" s="79"/>
      <c r="AP367" s="79"/>
      <c r="AQ367" s="79"/>
      <c r="AR367" s="79"/>
      <c r="AS367" s="79"/>
      <c r="AT367" s="79"/>
      <c r="AU367" s="79"/>
      <c r="AV367" s="79"/>
      <c r="AW367" s="79"/>
      <c r="AX367" s="79"/>
      <c r="AY367" s="79"/>
      <c r="AZ367" s="79"/>
      <c r="BA367" s="79"/>
      <c r="BB367" s="79"/>
      <c r="BC367" s="79"/>
      <c r="BD367" s="79"/>
      <c r="BE367" s="79"/>
      <c r="BF367" s="79"/>
      <c r="BG367" s="79"/>
      <c r="BH367" s="79"/>
      <c r="BI367" s="79"/>
      <c r="BJ367" s="79"/>
      <c r="BK367" s="79"/>
      <c r="BL367" s="79"/>
      <c r="BM367" s="79"/>
      <c r="BN367" s="79"/>
      <c r="BO367" s="79"/>
      <c r="BP367" s="79"/>
    </row>
    <row r="368" spans="1:68" ht="12.7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  <c r="AH368" s="79"/>
      <c r="AI368" s="79"/>
      <c r="AJ368" s="79"/>
      <c r="AK368" s="79"/>
      <c r="AL368" s="79"/>
      <c r="AM368" s="79"/>
      <c r="AN368" s="79"/>
      <c r="AO368" s="79"/>
      <c r="AP368" s="79"/>
      <c r="AQ368" s="79"/>
      <c r="AR368" s="79"/>
      <c r="AS368" s="79"/>
      <c r="AT368" s="79"/>
      <c r="AU368" s="79"/>
      <c r="AV368" s="79"/>
      <c r="AW368" s="79"/>
      <c r="AX368" s="79"/>
      <c r="AY368" s="79"/>
      <c r="AZ368" s="79"/>
      <c r="BA368" s="79"/>
      <c r="BB368" s="79"/>
      <c r="BC368" s="79"/>
      <c r="BD368" s="79"/>
      <c r="BE368" s="79"/>
      <c r="BF368" s="79"/>
      <c r="BG368" s="79"/>
      <c r="BH368" s="79"/>
      <c r="BI368" s="79"/>
      <c r="BJ368" s="79"/>
      <c r="BK368" s="79"/>
      <c r="BL368" s="79"/>
      <c r="BM368" s="79"/>
      <c r="BN368" s="79"/>
      <c r="BO368" s="79"/>
      <c r="BP368" s="79"/>
    </row>
    <row r="369" spans="1:68" ht="12.7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  <c r="AH369" s="79"/>
      <c r="AI369" s="79"/>
      <c r="AJ369" s="79"/>
      <c r="AK369" s="79"/>
      <c r="AL369" s="79"/>
      <c r="AM369" s="79"/>
      <c r="AN369" s="79"/>
      <c r="AO369" s="79"/>
      <c r="AP369" s="79"/>
      <c r="AQ369" s="79"/>
      <c r="AR369" s="79"/>
      <c r="AS369" s="79"/>
      <c r="AT369" s="79"/>
      <c r="AU369" s="79"/>
      <c r="AV369" s="79"/>
      <c r="AW369" s="79"/>
      <c r="AX369" s="79"/>
      <c r="AY369" s="79"/>
      <c r="AZ369" s="79"/>
      <c r="BA369" s="79"/>
      <c r="BB369" s="79"/>
      <c r="BC369" s="79"/>
      <c r="BD369" s="79"/>
      <c r="BE369" s="79"/>
      <c r="BF369" s="79"/>
      <c r="BG369" s="79"/>
      <c r="BH369" s="79"/>
      <c r="BI369" s="79"/>
      <c r="BJ369" s="79"/>
      <c r="BK369" s="79"/>
      <c r="BL369" s="79"/>
      <c r="BM369" s="79"/>
      <c r="BN369" s="79"/>
      <c r="BO369" s="79"/>
      <c r="BP369" s="79"/>
    </row>
    <row r="370" spans="1:68" ht="12.7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  <c r="AH370" s="79"/>
      <c r="AI370" s="79"/>
      <c r="AJ370" s="79"/>
      <c r="AK370" s="79"/>
      <c r="AL370" s="79"/>
      <c r="AM370" s="79"/>
      <c r="AN370" s="79"/>
      <c r="AO370" s="79"/>
      <c r="AP370" s="79"/>
      <c r="AQ370" s="79"/>
      <c r="AR370" s="79"/>
      <c r="AS370" s="79"/>
      <c r="AT370" s="79"/>
      <c r="AU370" s="79"/>
      <c r="AV370" s="79"/>
      <c r="AW370" s="79"/>
      <c r="AX370" s="79"/>
      <c r="AY370" s="79"/>
      <c r="AZ370" s="79"/>
      <c r="BA370" s="79"/>
      <c r="BB370" s="79"/>
      <c r="BC370" s="79"/>
      <c r="BD370" s="79"/>
      <c r="BE370" s="79"/>
      <c r="BF370" s="79"/>
      <c r="BG370" s="79"/>
      <c r="BH370" s="79"/>
      <c r="BI370" s="79"/>
      <c r="BJ370" s="79"/>
      <c r="BK370" s="79"/>
      <c r="BL370" s="79"/>
      <c r="BM370" s="79"/>
      <c r="BN370" s="79"/>
      <c r="BO370" s="79"/>
      <c r="BP370" s="79"/>
    </row>
    <row r="371" spans="1:68" ht="12.7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  <c r="AH371" s="79"/>
      <c r="AI371" s="79"/>
      <c r="AJ371" s="79"/>
      <c r="AK371" s="79"/>
      <c r="AL371" s="79"/>
      <c r="AM371" s="79"/>
      <c r="AN371" s="79"/>
      <c r="AO371" s="79"/>
      <c r="AP371" s="79"/>
      <c r="AQ371" s="79"/>
      <c r="AR371" s="79"/>
      <c r="AS371" s="79"/>
      <c r="AT371" s="79"/>
      <c r="AU371" s="79"/>
      <c r="AV371" s="79"/>
      <c r="AW371" s="79"/>
      <c r="AX371" s="79"/>
      <c r="AY371" s="79"/>
      <c r="AZ371" s="79"/>
      <c r="BA371" s="79"/>
      <c r="BB371" s="79"/>
      <c r="BC371" s="79"/>
      <c r="BD371" s="79"/>
      <c r="BE371" s="79"/>
      <c r="BF371" s="79"/>
      <c r="BG371" s="79"/>
      <c r="BH371" s="79"/>
      <c r="BI371" s="79"/>
      <c r="BJ371" s="79"/>
      <c r="BK371" s="79"/>
      <c r="BL371" s="79"/>
      <c r="BM371" s="79"/>
      <c r="BN371" s="79"/>
      <c r="BO371" s="79"/>
      <c r="BP371" s="79"/>
    </row>
    <row r="372" spans="1:68" ht="12.7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79"/>
      <c r="AL372" s="79"/>
      <c r="AM372" s="79"/>
      <c r="AN372" s="79"/>
      <c r="AO372" s="79"/>
      <c r="AP372" s="79"/>
      <c r="AQ372" s="79"/>
      <c r="AR372" s="79"/>
      <c r="AS372" s="79"/>
      <c r="AT372" s="79"/>
      <c r="AU372" s="79"/>
      <c r="AV372" s="79"/>
      <c r="AW372" s="79"/>
      <c r="AX372" s="79"/>
      <c r="AY372" s="79"/>
      <c r="AZ372" s="79"/>
      <c r="BA372" s="79"/>
      <c r="BB372" s="79"/>
      <c r="BC372" s="79"/>
      <c r="BD372" s="79"/>
      <c r="BE372" s="79"/>
      <c r="BF372" s="79"/>
      <c r="BG372" s="79"/>
      <c r="BH372" s="79"/>
      <c r="BI372" s="79"/>
      <c r="BJ372" s="79"/>
      <c r="BK372" s="79"/>
      <c r="BL372" s="79"/>
      <c r="BM372" s="79"/>
      <c r="BN372" s="79"/>
      <c r="BO372" s="79"/>
      <c r="BP372" s="79"/>
    </row>
    <row r="373" spans="1:68" ht="12.7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79"/>
      <c r="AL373" s="79"/>
      <c r="AM373" s="79"/>
      <c r="AN373" s="79"/>
      <c r="AO373" s="79"/>
      <c r="AP373" s="79"/>
      <c r="AQ373" s="79"/>
      <c r="AR373" s="79"/>
      <c r="AS373" s="79"/>
      <c r="AT373" s="79"/>
      <c r="AU373" s="79"/>
      <c r="AV373" s="79"/>
      <c r="AW373" s="79"/>
      <c r="AX373" s="79"/>
      <c r="AY373" s="79"/>
      <c r="AZ373" s="79"/>
      <c r="BA373" s="79"/>
      <c r="BB373" s="79"/>
      <c r="BC373" s="79"/>
      <c r="BD373" s="79"/>
      <c r="BE373" s="79"/>
      <c r="BF373" s="79"/>
      <c r="BG373" s="79"/>
      <c r="BH373" s="79"/>
      <c r="BI373" s="79"/>
      <c r="BJ373" s="79"/>
      <c r="BK373" s="79"/>
      <c r="BL373" s="79"/>
      <c r="BM373" s="79"/>
      <c r="BN373" s="79"/>
      <c r="BO373" s="79"/>
      <c r="BP373" s="79"/>
    </row>
    <row r="374" spans="1:68" ht="12.7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  <c r="AH374" s="79"/>
      <c r="AI374" s="79"/>
      <c r="AJ374" s="79"/>
      <c r="AK374" s="79"/>
      <c r="AL374" s="79"/>
      <c r="AM374" s="79"/>
      <c r="AN374" s="79"/>
      <c r="AO374" s="79"/>
      <c r="AP374" s="79"/>
      <c r="AQ374" s="79"/>
      <c r="AR374" s="79"/>
      <c r="AS374" s="79"/>
      <c r="AT374" s="79"/>
      <c r="AU374" s="79"/>
      <c r="AV374" s="79"/>
      <c r="AW374" s="79"/>
      <c r="AX374" s="79"/>
      <c r="AY374" s="79"/>
      <c r="AZ374" s="79"/>
      <c r="BA374" s="79"/>
      <c r="BB374" s="79"/>
      <c r="BC374" s="79"/>
      <c r="BD374" s="79"/>
      <c r="BE374" s="79"/>
      <c r="BF374" s="79"/>
      <c r="BG374" s="79"/>
      <c r="BH374" s="79"/>
      <c r="BI374" s="79"/>
      <c r="BJ374" s="79"/>
      <c r="BK374" s="79"/>
      <c r="BL374" s="79"/>
      <c r="BM374" s="79"/>
      <c r="BN374" s="79"/>
      <c r="BO374" s="79"/>
      <c r="BP374" s="79"/>
    </row>
    <row r="375" spans="1:68" ht="12.7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  <c r="AH375" s="79"/>
      <c r="AI375" s="79"/>
      <c r="AJ375" s="79"/>
      <c r="AK375" s="79"/>
      <c r="AL375" s="79"/>
      <c r="AM375" s="79"/>
      <c r="AN375" s="79"/>
      <c r="AO375" s="79"/>
      <c r="AP375" s="79"/>
      <c r="AQ375" s="79"/>
      <c r="AR375" s="79"/>
      <c r="AS375" s="79"/>
      <c r="AT375" s="79"/>
      <c r="AU375" s="79"/>
      <c r="AV375" s="79"/>
      <c r="AW375" s="79"/>
      <c r="AX375" s="79"/>
      <c r="AY375" s="79"/>
      <c r="AZ375" s="79"/>
      <c r="BA375" s="79"/>
      <c r="BB375" s="79"/>
      <c r="BC375" s="79"/>
      <c r="BD375" s="79"/>
      <c r="BE375" s="79"/>
      <c r="BF375" s="79"/>
      <c r="BG375" s="79"/>
      <c r="BH375" s="79"/>
      <c r="BI375" s="79"/>
      <c r="BJ375" s="79"/>
      <c r="BK375" s="79"/>
      <c r="BL375" s="79"/>
      <c r="BM375" s="79"/>
      <c r="BN375" s="79"/>
      <c r="BO375" s="79"/>
      <c r="BP375" s="79"/>
    </row>
    <row r="376" spans="1:68" ht="12.7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  <c r="AH376" s="79"/>
      <c r="AI376" s="79"/>
      <c r="AJ376" s="79"/>
      <c r="AK376" s="79"/>
      <c r="AL376" s="79"/>
      <c r="AM376" s="79"/>
      <c r="AN376" s="79"/>
      <c r="AO376" s="79"/>
      <c r="AP376" s="79"/>
      <c r="AQ376" s="79"/>
      <c r="AR376" s="79"/>
      <c r="AS376" s="79"/>
      <c r="AT376" s="79"/>
      <c r="AU376" s="79"/>
      <c r="AV376" s="79"/>
      <c r="AW376" s="79"/>
      <c r="AX376" s="79"/>
      <c r="AY376" s="79"/>
      <c r="AZ376" s="79"/>
      <c r="BA376" s="79"/>
      <c r="BB376" s="79"/>
      <c r="BC376" s="79"/>
      <c r="BD376" s="79"/>
      <c r="BE376" s="79"/>
      <c r="BF376" s="79"/>
      <c r="BG376" s="79"/>
      <c r="BH376" s="79"/>
      <c r="BI376" s="79"/>
      <c r="BJ376" s="79"/>
      <c r="BK376" s="79"/>
      <c r="BL376" s="79"/>
      <c r="BM376" s="79"/>
      <c r="BN376" s="79"/>
      <c r="BO376" s="79"/>
      <c r="BP376" s="79"/>
    </row>
    <row r="377" spans="1:68" ht="12.7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  <c r="AH377" s="79"/>
      <c r="AI377" s="79"/>
      <c r="AJ377" s="79"/>
      <c r="AK377" s="79"/>
      <c r="AL377" s="79"/>
      <c r="AM377" s="79"/>
      <c r="AN377" s="79"/>
      <c r="AO377" s="79"/>
      <c r="AP377" s="79"/>
      <c r="AQ377" s="79"/>
      <c r="AR377" s="79"/>
      <c r="AS377" s="79"/>
      <c r="AT377" s="79"/>
      <c r="AU377" s="79"/>
      <c r="AV377" s="79"/>
      <c r="AW377" s="79"/>
      <c r="AX377" s="79"/>
      <c r="AY377" s="79"/>
      <c r="AZ377" s="79"/>
      <c r="BA377" s="79"/>
      <c r="BB377" s="79"/>
      <c r="BC377" s="79"/>
      <c r="BD377" s="79"/>
      <c r="BE377" s="79"/>
      <c r="BF377" s="79"/>
      <c r="BG377" s="79"/>
      <c r="BH377" s="79"/>
      <c r="BI377" s="79"/>
      <c r="BJ377" s="79"/>
      <c r="BK377" s="79"/>
      <c r="BL377" s="79"/>
      <c r="BM377" s="79"/>
      <c r="BN377" s="79"/>
      <c r="BO377" s="79"/>
      <c r="BP377" s="79"/>
    </row>
    <row r="378" spans="1:68" ht="12.7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79"/>
      <c r="AL378" s="79"/>
      <c r="AM378" s="79"/>
      <c r="AN378" s="79"/>
      <c r="AO378" s="79"/>
      <c r="AP378" s="79"/>
      <c r="AQ378" s="79"/>
      <c r="AR378" s="79"/>
      <c r="AS378" s="79"/>
      <c r="AT378" s="79"/>
      <c r="AU378" s="79"/>
      <c r="AV378" s="79"/>
      <c r="AW378" s="79"/>
      <c r="AX378" s="79"/>
      <c r="AY378" s="79"/>
      <c r="AZ378" s="79"/>
      <c r="BA378" s="79"/>
      <c r="BB378" s="79"/>
      <c r="BC378" s="79"/>
      <c r="BD378" s="79"/>
      <c r="BE378" s="79"/>
      <c r="BF378" s="79"/>
      <c r="BG378" s="79"/>
      <c r="BH378" s="79"/>
      <c r="BI378" s="79"/>
      <c r="BJ378" s="79"/>
      <c r="BK378" s="79"/>
      <c r="BL378" s="79"/>
      <c r="BM378" s="79"/>
      <c r="BN378" s="79"/>
      <c r="BO378" s="79"/>
      <c r="BP378" s="79"/>
    </row>
    <row r="379" spans="1:68" ht="12.7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79"/>
      <c r="AL379" s="79"/>
      <c r="AM379" s="79"/>
      <c r="AN379" s="79"/>
      <c r="AO379" s="79"/>
      <c r="AP379" s="79"/>
      <c r="AQ379" s="79"/>
      <c r="AR379" s="79"/>
      <c r="AS379" s="79"/>
      <c r="AT379" s="79"/>
      <c r="AU379" s="79"/>
      <c r="AV379" s="79"/>
      <c r="AW379" s="79"/>
      <c r="AX379" s="79"/>
      <c r="AY379" s="79"/>
      <c r="AZ379" s="79"/>
      <c r="BA379" s="79"/>
      <c r="BB379" s="79"/>
      <c r="BC379" s="79"/>
      <c r="BD379" s="79"/>
      <c r="BE379" s="79"/>
      <c r="BF379" s="79"/>
      <c r="BG379" s="79"/>
      <c r="BH379" s="79"/>
      <c r="BI379" s="79"/>
      <c r="BJ379" s="79"/>
      <c r="BK379" s="79"/>
      <c r="BL379" s="79"/>
      <c r="BM379" s="79"/>
      <c r="BN379" s="79"/>
      <c r="BO379" s="79"/>
      <c r="BP379" s="79"/>
    </row>
    <row r="380" spans="1:68" ht="12.7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  <c r="AW380" s="79"/>
      <c r="AX380" s="79"/>
      <c r="AY380" s="79"/>
      <c r="AZ380" s="79"/>
      <c r="BA380" s="79"/>
      <c r="BB380" s="79"/>
      <c r="BC380" s="79"/>
      <c r="BD380" s="79"/>
      <c r="BE380" s="79"/>
      <c r="BF380" s="79"/>
      <c r="BG380" s="79"/>
      <c r="BH380" s="79"/>
      <c r="BI380" s="79"/>
      <c r="BJ380" s="79"/>
      <c r="BK380" s="79"/>
      <c r="BL380" s="79"/>
      <c r="BM380" s="79"/>
      <c r="BN380" s="79"/>
      <c r="BO380" s="79"/>
      <c r="BP380" s="79"/>
    </row>
    <row r="381" spans="1:68" ht="12.7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  <c r="AP381" s="79"/>
      <c r="AQ381" s="79"/>
      <c r="AR381" s="79"/>
      <c r="AS381" s="79"/>
      <c r="AT381" s="79"/>
      <c r="AU381" s="79"/>
      <c r="AV381" s="79"/>
      <c r="AW381" s="79"/>
      <c r="AX381" s="79"/>
      <c r="AY381" s="79"/>
      <c r="AZ381" s="79"/>
      <c r="BA381" s="79"/>
      <c r="BB381" s="79"/>
      <c r="BC381" s="79"/>
      <c r="BD381" s="79"/>
      <c r="BE381" s="79"/>
      <c r="BF381" s="79"/>
      <c r="BG381" s="79"/>
      <c r="BH381" s="79"/>
      <c r="BI381" s="79"/>
      <c r="BJ381" s="79"/>
      <c r="BK381" s="79"/>
      <c r="BL381" s="79"/>
      <c r="BM381" s="79"/>
      <c r="BN381" s="79"/>
      <c r="BO381" s="79"/>
      <c r="BP381" s="79"/>
    </row>
    <row r="382" spans="1:68" ht="12.7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79"/>
      <c r="AL382" s="79"/>
      <c r="AM382" s="79"/>
      <c r="AN382" s="79"/>
      <c r="AO382" s="79"/>
      <c r="AP382" s="79"/>
      <c r="AQ382" s="79"/>
      <c r="AR382" s="79"/>
      <c r="AS382" s="79"/>
      <c r="AT382" s="79"/>
      <c r="AU382" s="79"/>
      <c r="AV382" s="79"/>
      <c r="AW382" s="79"/>
      <c r="AX382" s="79"/>
      <c r="AY382" s="79"/>
      <c r="AZ382" s="79"/>
      <c r="BA382" s="79"/>
      <c r="BB382" s="79"/>
      <c r="BC382" s="79"/>
      <c r="BD382" s="79"/>
      <c r="BE382" s="79"/>
      <c r="BF382" s="79"/>
      <c r="BG382" s="79"/>
      <c r="BH382" s="79"/>
      <c r="BI382" s="79"/>
      <c r="BJ382" s="79"/>
      <c r="BK382" s="79"/>
      <c r="BL382" s="79"/>
      <c r="BM382" s="79"/>
      <c r="BN382" s="79"/>
      <c r="BO382" s="79"/>
      <c r="BP382" s="79"/>
    </row>
    <row r="383" spans="1:68" ht="12.7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79"/>
      <c r="AL383" s="79"/>
      <c r="AM383" s="79"/>
      <c r="AN383" s="79"/>
      <c r="AO383" s="79"/>
      <c r="AP383" s="79"/>
      <c r="AQ383" s="79"/>
      <c r="AR383" s="79"/>
      <c r="AS383" s="79"/>
      <c r="AT383" s="79"/>
      <c r="AU383" s="79"/>
      <c r="AV383" s="79"/>
      <c r="AW383" s="79"/>
      <c r="AX383" s="79"/>
      <c r="AY383" s="79"/>
      <c r="AZ383" s="79"/>
      <c r="BA383" s="79"/>
      <c r="BB383" s="79"/>
      <c r="BC383" s="79"/>
      <c r="BD383" s="79"/>
      <c r="BE383" s="79"/>
      <c r="BF383" s="79"/>
      <c r="BG383" s="79"/>
      <c r="BH383" s="79"/>
      <c r="BI383" s="79"/>
      <c r="BJ383" s="79"/>
      <c r="BK383" s="79"/>
      <c r="BL383" s="79"/>
      <c r="BM383" s="79"/>
      <c r="BN383" s="79"/>
      <c r="BO383" s="79"/>
      <c r="BP383" s="79"/>
    </row>
    <row r="384" spans="1:68" ht="12.7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79"/>
      <c r="AL384" s="79"/>
      <c r="AM384" s="79"/>
      <c r="AN384" s="79"/>
      <c r="AO384" s="79"/>
      <c r="AP384" s="79"/>
      <c r="AQ384" s="79"/>
      <c r="AR384" s="79"/>
      <c r="AS384" s="79"/>
      <c r="AT384" s="79"/>
      <c r="AU384" s="79"/>
      <c r="AV384" s="79"/>
      <c r="AW384" s="79"/>
      <c r="AX384" s="79"/>
      <c r="AY384" s="79"/>
      <c r="AZ384" s="79"/>
      <c r="BA384" s="79"/>
      <c r="BB384" s="79"/>
      <c r="BC384" s="79"/>
      <c r="BD384" s="79"/>
      <c r="BE384" s="79"/>
      <c r="BF384" s="79"/>
      <c r="BG384" s="79"/>
      <c r="BH384" s="79"/>
      <c r="BI384" s="79"/>
      <c r="BJ384" s="79"/>
      <c r="BK384" s="79"/>
      <c r="BL384" s="79"/>
      <c r="BM384" s="79"/>
      <c r="BN384" s="79"/>
      <c r="BO384" s="79"/>
      <c r="BP384" s="79"/>
    </row>
    <row r="385" spans="1:68" ht="12.7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79"/>
      <c r="AL385" s="79"/>
      <c r="AM385" s="79"/>
      <c r="AN385" s="79"/>
      <c r="AO385" s="79"/>
      <c r="AP385" s="79"/>
      <c r="AQ385" s="79"/>
      <c r="AR385" s="79"/>
      <c r="AS385" s="79"/>
      <c r="AT385" s="79"/>
      <c r="AU385" s="79"/>
      <c r="AV385" s="79"/>
      <c r="AW385" s="79"/>
      <c r="AX385" s="79"/>
      <c r="AY385" s="79"/>
      <c r="AZ385" s="79"/>
      <c r="BA385" s="79"/>
      <c r="BB385" s="79"/>
      <c r="BC385" s="79"/>
      <c r="BD385" s="79"/>
      <c r="BE385" s="79"/>
      <c r="BF385" s="79"/>
      <c r="BG385" s="79"/>
      <c r="BH385" s="79"/>
      <c r="BI385" s="79"/>
      <c r="BJ385" s="79"/>
      <c r="BK385" s="79"/>
      <c r="BL385" s="79"/>
      <c r="BM385" s="79"/>
      <c r="BN385" s="79"/>
      <c r="BO385" s="79"/>
      <c r="BP385" s="79"/>
    </row>
    <row r="386" spans="1:68" ht="12.7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79"/>
      <c r="AL386" s="79"/>
      <c r="AM386" s="79"/>
      <c r="AN386" s="79"/>
      <c r="AO386" s="79"/>
      <c r="AP386" s="79"/>
      <c r="AQ386" s="79"/>
      <c r="AR386" s="79"/>
      <c r="AS386" s="79"/>
      <c r="AT386" s="79"/>
      <c r="AU386" s="79"/>
      <c r="AV386" s="79"/>
      <c r="AW386" s="79"/>
      <c r="AX386" s="79"/>
      <c r="AY386" s="79"/>
      <c r="AZ386" s="79"/>
      <c r="BA386" s="79"/>
      <c r="BB386" s="79"/>
      <c r="BC386" s="79"/>
      <c r="BD386" s="79"/>
      <c r="BE386" s="79"/>
      <c r="BF386" s="79"/>
      <c r="BG386" s="79"/>
      <c r="BH386" s="79"/>
      <c r="BI386" s="79"/>
      <c r="BJ386" s="79"/>
      <c r="BK386" s="79"/>
      <c r="BL386" s="79"/>
      <c r="BM386" s="79"/>
      <c r="BN386" s="79"/>
      <c r="BO386" s="79"/>
      <c r="BP386" s="79"/>
    </row>
    <row r="387" spans="1:68" ht="12.7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79"/>
      <c r="AL387" s="79"/>
      <c r="AM387" s="79"/>
      <c r="AN387" s="79"/>
      <c r="AO387" s="79"/>
      <c r="AP387" s="79"/>
      <c r="AQ387" s="79"/>
      <c r="AR387" s="79"/>
      <c r="AS387" s="79"/>
      <c r="AT387" s="79"/>
      <c r="AU387" s="79"/>
      <c r="AV387" s="79"/>
      <c r="AW387" s="79"/>
      <c r="AX387" s="79"/>
      <c r="AY387" s="79"/>
      <c r="AZ387" s="79"/>
      <c r="BA387" s="79"/>
      <c r="BB387" s="79"/>
      <c r="BC387" s="79"/>
      <c r="BD387" s="79"/>
      <c r="BE387" s="79"/>
      <c r="BF387" s="79"/>
      <c r="BG387" s="79"/>
      <c r="BH387" s="79"/>
      <c r="BI387" s="79"/>
      <c r="BJ387" s="79"/>
      <c r="BK387" s="79"/>
      <c r="BL387" s="79"/>
      <c r="BM387" s="79"/>
      <c r="BN387" s="79"/>
      <c r="BO387" s="79"/>
      <c r="BP387" s="79"/>
    </row>
    <row r="388" spans="1:68" ht="12.7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79"/>
      <c r="AL388" s="79"/>
      <c r="AM388" s="79"/>
      <c r="AN388" s="79"/>
      <c r="AO388" s="79"/>
      <c r="AP388" s="79"/>
      <c r="AQ388" s="79"/>
      <c r="AR388" s="79"/>
      <c r="AS388" s="79"/>
      <c r="AT388" s="79"/>
      <c r="AU388" s="79"/>
      <c r="AV388" s="79"/>
      <c r="AW388" s="79"/>
      <c r="AX388" s="79"/>
      <c r="AY388" s="79"/>
      <c r="AZ388" s="79"/>
      <c r="BA388" s="79"/>
      <c r="BB388" s="79"/>
      <c r="BC388" s="79"/>
      <c r="BD388" s="79"/>
      <c r="BE388" s="79"/>
      <c r="BF388" s="79"/>
      <c r="BG388" s="79"/>
      <c r="BH388" s="79"/>
      <c r="BI388" s="79"/>
      <c r="BJ388" s="79"/>
      <c r="BK388" s="79"/>
      <c r="BL388" s="79"/>
      <c r="BM388" s="79"/>
      <c r="BN388" s="79"/>
      <c r="BO388" s="79"/>
      <c r="BP388" s="79"/>
    </row>
    <row r="389" spans="1:68" ht="12.7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79"/>
      <c r="AL389" s="79"/>
      <c r="AM389" s="79"/>
      <c r="AN389" s="79"/>
      <c r="AO389" s="79"/>
      <c r="AP389" s="79"/>
      <c r="AQ389" s="79"/>
      <c r="AR389" s="79"/>
      <c r="AS389" s="79"/>
      <c r="AT389" s="79"/>
      <c r="AU389" s="79"/>
      <c r="AV389" s="79"/>
      <c r="AW389" s="79"/>
      <c r="AX389" s="79"/>
      <c r="AY389" s="79"/>
      <c r="AZ389" s="79"/>
      <c r="BA389" s="79"/>
      <c r="BB389" s="79"/>
      <c r="BC389" s="79"/>
      <c r="BD389" s="79"/>
      <c r="BE389" s="79"/>
      <c r="BF389" s="79"/>
      <c r="BG389" s="79"/>
      <c r="BH389" s="79"/>
      <c r="BI389" s="79"/>
      <c r="BJ389" s="79"/>
      <c r="BK389" s="79"/>
      <c r="BL389" s="79"/>
      <c r="BM389" s="79"/>
      <c r="BN389" s="79"/>
      <c r="BO389" s="79"/>
      <c r="BP389" s="79"/>
    </row>
    <row r="390" spans="1:68" ht="12.7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79"/>
      <c r="AL390" s="79"/>
      <c r="AM390" s="79"/>
      <c r="AN390" s="79"/>
      <c r="AO390" s="79"/>
      <c r="AP390" s="79"/>
      <c r="AQ390" s="79"/>
      <c r="AR390" s="79"/>
      <c r="AS390" s="79"/>
      <c r="AT390" s="79"/>
      <c r="AU390" s="79"/>
      <c r="AV390" s="79"/>
      <c r="AW390" s="79"/>
      <c r="AX390" s="79"/>
      <c r="AY390" s="79"/>
      <c r="AZ390" s="79"/>
      <c r="BA390" s="79"/>
      <c r="BB390" s="79"/>
      <c r="BC390" s="79"/>
      <c r="BD390" s="79"/>
      <c r="BE390" s="79"/>
      <c r="BF390" s="79"/>
      <c r="BG390" s="79"/>
      <c r="BH390" s="79"/>
      <c r="BI390" s="79"/>
      <c r="BJ390" s="79"/>
      <c r="BK390" s="79"/>
      <c r="BL390" s="79"/>
      <c r="BM390" s="79"/>
      <c r="BN390" s="79"/>
      <c r="BO390" s="79"/>
      <c r="BP390" s="79"/>
    </row>
    <row r="391" spans="1:68" ht="12.7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  <c r="AI391" s="79"/>
      <c r="AJ391" s="79"/>
      <c r="AK391" s="79"/>
      <c r="AL391" s="79"/>
      <c r="AM391" s="79"/>
      <c r="AN391" s="79"/>
      <c r="AO391" s="79"/>
      <c r="AP391" s="79"/>
      <c r="AQ391" s="79"/>
      <c r="AR391" s="79"/>
      <c r="AS391" s="79"/>
      <c r="AT391" s="79"/>
      <c r="AU391" s="79"/>
      <c r="AV391" s="79"/>
      <c r="AW391" s="79"/>
      <c r="AX391" s="79"/>
      <c r="AY391" s="79"/>
      <c r="AZ391" s="79"/>
      <c r="BA391" s="79"/>
      <c r="BB391" s="79"/>
      <c r="BC391" s="79"/>
      <c r="BD391" s="79"/>
      <c r="BE391" s="79"/>
      <c r="BF391" s="79"/>
      <c r="BG391" s="79"/>
      <c r="BH391" s="79"/>
      <c r="BI391" s="79"/>
      <c r="BJ391" s="79"/>
      <c r="BK391" s="79"/>
      <c r="BL391" s="79"/>
      <c r="BM391" s="79"/>
      <c r="BN391" s="79"/>
      <c r="BO391" s="79"/>
      <c r="BP391" s="79"/>
    </row>
    <row r="392" spans="1:68" ht="12.7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  <c r="AI392" s="79"/>
      <c r="AJ392" s="79"/>
      <c r="AK392" s="79"/>
      <c r="AL392" s="79"/>
      <c r="AM392" s="79"/>
      <c r="AN392" s="79"/>
      <c r="AO392" s="79"/>
      <c r="AP392" s="79"/>
      <c r="AQ392" s="79"/>
      <c r="AR392" s="79"/>
      <c r="AS392" s="79"/>
      <c r="AT392" s="79"/>
      <c r="AU392" s="79"/>
      <c r="AV392" s="79"/>
      <c r="AW392" s="79"/>
      <c r="AX392" s="79"/>
      <c r="AY392" s="79"/>
      <c r="AZ392" s="79"/>
      <c r="BA392" s="79"/>
      <c r="BB392" s="79"/>
      <c r="BC392" s="79"/>
      <c r="BD392" s="79"/>
      <c r="BE392" s="79"/>
      <c r="BF392" s="79"/>
      <c r="BG392" s="79"/>
      <c r="BH392" s="79"/>
      <c r="BI392" s="79"/>
      <c r="BJ392" s="79"/>
      <c r="BK392" s="79"/>
      <c r="BL392" s="79"/>
      <c r="BM392" s="79"/>
      <c r="BN392" s="79"/>
      <c r="BO392" s="79"/>
      <c r="BP392" s="79"/>
    </row>
    <row r="393" spans="1:68" ht="12.7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  <c r="AI393" s="79"/>
      <c r="AJ393" s="79"/>
      <c r="AK393" s="79"/>
      <c r="AL393" s="79"/>
      <c r="AM393" s="79"/>
      <c r="AN393" s="79"/>
      <c r="AO393" s="79"/>
      <c r="AP393" s="79"/>
      <c r="AQ393" s="79"/>
      <c r="AR393" s="79"/>
      <c r="AS393" s="79"/>
      <c r="AT393" s="79"/>
      <c r="AU393" s="79"/>
      <c r="AV393" s="79"/>
      <c r="AW393" s="79"/>
      <c r="AX393" s="79"/>
      <c r="AY393" s="79"/>
      <c r="AZ393" s="79"/>
      <c r="BA393" s="79"/>
      <c r="BB393" s="79"/>
      <c r="BC393" s="79"/>
      <c r="BD393" s="79"/>
      <c r="BE393" s="79"/>
      <c r="BF393" s="79"/>
      <c r="BG393" s="79"/>
      <c r="BH393" s="79"/>
      <c r="BI393" s="79"/>
      <c r="BJ393" s="79"/>
      <c r="BK393" s="79"/>
      <c r="BL393" s="79"/>
      <c r="BM393" s="79"/>
      <c r="BN393" s="79"/>
      <c r="BO393" s="79"/>
      <c r="BP393" s="79"/>
    </row>
    <row r="394" spans="1:68" ht="12.7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79"/>
      <c r="AL394" s="79"/>
      <c r="AM394" s="79"/>
      <c r="AN394" s="79"/>
      <c r="AO394" s="79"/>
      <c r="AP394" s="79"/>
      <c r="AQ394" s="79"/>
      <c r="AR394" s="79"/>
      <c r="AS394" s="79"/>
      <c r="AT394" s="79"/>
      <c r="AU394" s="79"/>
      <c r="AV394" s="79"/>
      <c r="AW394" s="79"/>
      <c r="AX394" s="79"/>
      <c r="AY394" s="79"/>
      <c r="AZ394" s="79"/>
      <c r="BA394" s="79"/>
      <c r="BB394" s="79"/>
      <c r="BC394" s="79"/>
      <c r="BD394" s="79"/>
      <c r="BE394" s="79"/>
      <c r="BF394" s="79"/>
      <c r="BG394" s="79"/>
      <c r="BH394" s="79"/>
      <c r="BI394" s="79"/>
      <c r="BJ394" s="79"/>
      <c r="BK394" s="79"/>
      <c r="BL394" s="79"/>
      <c r="BM394" s="79"/>
      <c r="BN394" s="79"/>
      <c r="BO394" s="79"/>
      <c r="BP394" s="79"/>
    </row>
    <row r="395" spans="1:68" ht="12.7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79"/>
      <c r="AL395" s="79"/>
      <c r="AM395" s="79"/>
      <c r="AN395" s="79"/>
      <c r="AO395" s="79"/>
      <c r="AP395" s="79"/>
      <c r="AQ395" s="79"/>
      <c r="AR395" s="79"/>
      <c r="AS395" s="79"/>
      <c r="AT395" s="79"/>
      <c r="AU395" s="79"/>
      <c r="AV395" s="79"/>
      <c r="AW395" s="79"/>
      <c r="AX395" s="79"/>
      <c r="AY395" s="79"/>
      <c r="AZ395" s="79"/>
      <c r="BA395" s="79"/>
      <c r="BB395" s="79"/>
      <c r="BC395" s="79"/>
      <c r="BD395" s="79"/>
      <c r="BE395" s="79"/>
      <c r="BF395" s="79"/>
      <c r="BG395" s="79"/>
      <c r="BH395" s="79"/>
      <c r="BI395" s="79"/>
      <c r="BJ395" s="79"/>
      <c r="BK395" s="79"/>
      <c r="BL395" s="79"/>
      <c r="BM395" s="79"/>
      <c r="BN395" s="79"/>
      <c r="BO395" s="79"/>
      <c r="BP395" s="79"/>
    </row>
    <row r="396" spans="1:68" ht="12.7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  <c r="AP396" s="79"/>
      <c r="AQ396" s="79"/>
      <c r="AR396" s="79"/>
      <c r="AS396" s="79"/>
      <c r="AT396" s="79"/>
      <c r="AU396" s="79"/>
      <c r="AV396" s="79"/>
      <c r="AW396" s="79"/>
      <c r="AX396" s="79"/>
      <c r="AY396" s="79"/>
      <c r="AZ396" s="79"/>
      <c r="BA396" s="79"/>
      <c r="BB396" s="79"/>
      <c r="BC396" s="79"/>
      <c r="BD396" s="79"/>
      <c r="BE396" s="79"/>
      <c r="BF396" s="79"/>
      <c r="BG396" s="79"/>
      <c r="BH396" s="79"/>
      <c r="BI396" s="79"/>
      <c r="BJ396" s="79"/>
      <c r="BK396" s="79"/>
      <c r="BL396" s="79"/>
      <c r="BM396" s="79"/>
      <c r="BN396" s="79"/>
      <c r="BO396" s="79"/>
      <c r="BP396" s="79"/>
    </row>
    <row r="397" spans="1:68" ht="12.7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79"/>
      <c r="AL397" s="79"/>
      <c r="AM397" s="79"/>
      <c r="AN397" s="79"/>
      <c r="AO397" s="79"/>
      <c r="AP397" s="79"/>
      <c r="AQ397" s="79"/>
      <c r="AR397" s="79"/>
      <c r="AS397" s="79"/>
      <c r="AT397" s="79"/>
      <c r="AU397" s="79"/>
      <c r="AV397" s="79"/>
      <c r="AW397" s="79"/>
      <c r="AX397" s="79"/>
      <c r="AY397" s="79"/>
      <c r="AZ397" s="79"/>
      <c r="BA397" s="79"/>
      <c r="BB397" s="79"/>
      <c r="BC397" s="79"/>
      <c r="BD397" s="79"/>
      <c r="BE397" s="79"/>
      <c r="BF397" s="79"/>
      <c r="BG397" s="79"/>
      <c r="BH397" s="79"/>
      <c r="BI397" s="79"/>
      <c r="BJ397" s="79"/>
      <c r="BK397" s="79"/>
      <c r="BL397" s="79"/>
      <c r="BM397" s="79"/>
      <c r="BN397" s="79"/>
      <c r="BO397" s="79"/>
      <c r="BP397" s="79"/>
    </row>
    <row r="398" spans="1:68" ht="12.7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79"/>
      <c r="AL398" s="79"/>
      <c r="AM398" s="79"/>
      <c r="AN398" s="79"/>
      <c r="AO398" s="79"/>
      <c r="AP398" s="79"/>
      <c r="AQ398" s="79"/>
      <c r="AR398" s="79"/>
      <c r="AS398" s="79"/>
      <c r="AT398" s="79"/>
      <c r="AU398" s="79"/>
      <c r="AV398" s="79"/>
      <c r="AW398" s="79"/>
      <c r="AX398" s="79"/>
      <c r="AY398" s="79"/>
      <c r="AZ398" s="79"/>
      <c r="BA398" s="79"/>
      <c r="BB398" s="79"/>
      <c r="BC398" s="79"/>
      <c r="BD398" s="79"/>
      <c r="BE398" s="79"/>
      <c r="BF398" s="79"/>
      <c r="BG398" s="79"/>
      <c r="BH398" s="79"/>
      <c r="BI398" s="79"/>
      <c r="BJ398" s="79"/>
      <c r="BK398" s="79"/>
      <c r="BL398" s="79"/>
      <c r="BM398" s="79"/>
      <c r="BN398" s="79"/>
      <c r="BO398" s="79"/>
      <c r="BP398" s="79"/>
    </row>
    <row r="399" spans="1:68" ht="12.7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79"/>
      <c r="AL399" s="79"/>
      <c r="AM399" s="79"/>
      <c r="AN399" s="79"/>
      <c r="AO399" s="79"/>
      <c r="AP399" s="79"/>
      <c r="AQ399" s="79"/>
      <c r="AR399" s="79"/>
      <c r="AS399" s="79"/>
      <c r="AT399" s="79"/>
      <c r="AU399" s="79"/>
      <c r="AV399" s="79"/>
      <c r="AW399" s="79"/>
      <c r="AX399" s="79"/>
      <c r="AY399" s="79"/>
      <c r="AZ399" s="79"/>
      <c r="BA399" s="79"/>
      <c r="BB399" s="79"/>
      <c r="BC399" s="79"/>
      <c r="BD399" s="79"/>
      <c r="BE399" s="79"/>
      <c r="BF399" s="79"/>
      <c r="BG399" s="79"/>
      <c r="BH399" s="79"/>
      <c r="BI399" s="79"/>
      <c r="BJ399" s="79"/>
      <c r="BK399" s="79"/>
      <c r="BL399" s="79"/>
      <c r="BM399" s="79"/>
      <c r="BN399" s="79"/>
      <c r="BO399" s="79"/>
      <c r="BP399" s="79"/>
    </row>
    <row r="400" spans="1:68" ht="12.7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79"/>
      <c r="AL400" s="79"/>
      <c r="AM400" s="79"/>
      <c r="AN400" s="79"/>
      <c r="AO400" s="79"/>
      <c r="AP400" s="79"/>
      <c r="AQ400" s="79"/>
      <c r="AR400" s="79"/>
      <c r="AS400" s="79"/>
      <c r="AT400" s="79"/>
      <c r="AU400" s="79"/>
      <c r="AV400" s="79"/>
      <c r="AW400" s="79"/>
      <c r="AX400" s="79"/>
      <c r="AY400" s="79"/>
      <c r="AZ400" s="79"/>
      <c r="BA400" s="79"/>
      <c r="BB400" s="79"/>
      <c r="BC400" s="79"/>
      <c r="BD400" s="79"/>
      <c r="BE400" s="79"/>
      <c r="BF400" s="79"/>
      <c r="BG400" s="79"/>
      <c r="BH400" s="79"/>
      <c r="BI400" s="79"/>
      <c r="BJ400" s="79"/>
      <c r="BK400" s="79"/>
      <c r="BL400" s="79"/>
      <c r="BM400" s="79"/>
      <c r="BN400" s="79"/>
      <c r="BO400" s="79"/>
      <c r="BP400" s="79"/>
    </row>
    <row r="401" spans="1:68" ht="12.7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79"/>
      <c r="AL401" s="79"/>
      <c r="AM401" s="79"/>
      <c r="AN401" s="79"/>
      <c r="AO401" s="79"/>
      <c r="AP401" s="79"/>
      <c r="AQ401" s="79"/>
      <c r="AR401" s="79"/>
      <c r="AS401" s="79"/>
      <c r="AT401" s="79"/>
      <c r="AU401" s="79"/>
      <c r="AV401" s="79"/>
      <c r="AW401" s="79"/>
      <c r="AX401" s="79"/>
      <c r="AY401" s="79"/>
      <c r="AZ401" s="79"/>
      <c r="BA401" s="79"/>
      <c r="BB401" s="79"/>
      <c r="BC401" s="79"/>
      <c r="BD401" s="79"/>
      <c r="BE401" s="79"/>
      <c r="BF401" s="79"/>
      <c r="BG401" s="79"/>
      <c r="BH401" s="79"/>
      <c r="BI401" s="79"/>
      <c r="BJ401" s="79"/>
      <c r="BK401" s="79"/>
      <c r="BL401" s="79"/>
      <c r="BM401" s="79"/>
      <c r="BN401" s="79"/>
      <c r="BO401" s="79"/>
      <c r="BP401" s="79"/>
    </row>
    <row r="402" spans="1:68" ht="12.7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  <c r="AT402" s="79"/>
      <c r="AU402" s="79"/>
      <c r="AV402" s="79"/>
      <c r="AW402" s="79"/>
      <c r="AX402" s="79"/>
      <c r="AY402" s="79"/>
      <c r="AZ402" s="79"/>
      <c r="BA402" s="79"/>
      <c r="BB402" s="79"/>
      <c r="BC402" s="79"/>
      <c r="BD402" s="79"/>
      <c r="BE402" s="79"/>
      <c r="BF402" s="79"/>
      <c r="BG402" s="79"/>
      <c r="BH402" s="79"/>
      <c r="BI402" s="79"/>
      <c r="BJ402" s="79"/>
      <c r="BK402" s="79"/>
      <c r="BL402" s="79"/>
      <c r="BM402" s="79"/>
      <c r="BN402" s="79"/>
      <c r="BO402" s="79"/>
      <c r="BP402" s="79"/>
    </row>
    <row r="403" spans="1:68" ht="12.7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  <c r="AH403" s="79"/>
      <c r="AI403" s="79"/>
      <c r="AJ403" s="79"/>
      <c r="AK403" s="79"/>
      <c r="AL403" s="79"/>
      <c r="AM403" s="79"/>
      <c r="AN403" s="79"/>
      <c r="AO403" s="79"/>
      <c r="AP403" s="79"/>
      <c r="AQ403" s="79"/>
      <c r="AR403" s="79"/>
      <c r="AS403" s="79"/>
      <c r="AT403" s="79"/>
      <c r="AU403" s="79"/>
      <c r="AV403" s="79"/>
      <c r="AW403" s="79"/>
      <c r="AX403" s="79"/>
      <c r="AY403" s="79"/>
      <c r="AZ403" s="79"/>
      <c r="BA403" s="79"/>
      <c r="BB403" s="79"/>
      <c r="BC403" s="79"/>
      <c r="BD403" s="79"/>
      <c r="BE403" s="79"/>
      <c r="BF403" s="79"/>
      <c r="BG403" s="79"/>
      <c r="BH403" s="79"/>
      <c r="BI403" s="79"/>
      <c r="BJ403" s="79"/>
      <c r="BK403" s="79"/>
      <c r="BL403" s="79"/>
      <c r="BM403" s="79"/>
      <c r="BN403" s="79"/>
      <c r="BO403" s="79"/>
      <c r="BP403" s="79"/>
    </row>
    <row r="404" spans="1:68" ht="12.7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  <c r="AH404" s="79"/>
      <c r="AI404" s="79"/>
      <c r="AJ404" s="79"/>
      <c r="AK404" s="79"/>
      <c r="AL404" s="79"/>
      <c r="AM404" s="79"/>
      <c r="AN404" s="79"/>
      <c r="AO404" s="79"/>
      <c r="AP404" s="79"/>
      <c r="AQ404" s="79"/>
      <c r="AR404" s="79"/>
      <c r="AS404" s="79"/>
      <c r="AT404" s="79"/>
      <c r="AU404" s="79"/>
      <c r="AV404" s="79"/>
      <c r="AW404" s="79"/>
      <c r="AX404" s="79"/>
      <c r="AY404" s="79"/>
      <c r="AZ404" s="79"/>
      <c r="BA404" s="79"/>
      <c r="BB404" s="79"/>
      <c r="BC404" s="79"/>
      <c r="BD404" s="79"/>
      <c r="BE404" s="79"/>
      <c r="BF404" s="79"/>
      <c r="BG404" s="79"/>
      <c r="BH404" s="79"/>
      <c r="BI404" s="79"/>
      <c r="BJ404" s="79"/>
      <c r="BK404" s="79"/>
      <c r="BL404" s="79"/>
      <c r="BM404" s="79"/>
      <c r="BN404" s="79"/>
      <c r="BO404" s="79"/>
      <c r="BP404" s="79"/>
    </row>
    <row r="405" spans="1:68" ht="12.7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  <c r="AH405" s="79"/>
      <c r="AI405" s="79"/>
      <c r="AJ405" s="79"/>
      <c r="AK405" s="79"/>
      <c r="AL405" s="79"/>
      <c r="AM405" s="79"/>
      <c r="AN405" s="79"/>
      <c r="AO405" s="79"/>
      <c r="AP405" s="79"/>
      <c r="AQ405" s="79"/>
      <c r="AR405" s="79"/>
      <c r="AS405" s="79"/>
      <c r="AT405" s="79"/>
      <c r="AU405" s="79"/>
      <c r="AV405" s="79"/>
      <c r="AW405" s="79"/>
      <c r="AX405" s="79"/>
      <c r="AY405" s="79"/>
      <c r="AZ405" s="79"/>
      <c r="BA405" s="79"/>
      <c r="BB405" s="79"/>
      <c r="BC405" s="79"/>
      <c r="BD405" s="79"/>
      <c r="BE405" s="79"/>
      <c r="BF405" s="79"/>
      <c r="BG405" s="79"/>
      <c r="BH405" s="79"/>
      <c r="BI405" s="79"/>
      <c r="BJ405" s="79"/>
      <c r="BK405" s="79"/>
      <c r="BL405" s="79"/>
      <c r="BM405" s="79"/>
      <c r="BN405" s="79"/>
      <c r="BO405" s="79"/>
      <c r="BP405" s="79"/>
    </row>
    <row r="406" spans="1:68" ht="12.7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  <c r="AH406" s="79"/>
      <c r="AI406" s="79"/>
      <c r="AJ406" s="79"/>
      <c r="AK406" s="79"/>
      <c r="AL406" s="79"/>
      <c r="AM406" s="79"/>
      <c r="AN406" s="79"/>
      <c r="AO406" s="79"/>
      <c r="AP406" s="79"/>
      <c r="AQ406" s="79"/>
      <c r="AR406" s="79"/>
      <c r="AS406" s="79"/>
      <c r="AT406" s="79"/>
      <c r="AU406" s="79"/>
      <c r="AV406" s="79"/>
      <c r="AW406" s="79"/>
      <c r="AX406" s="79"/>
      <c r="AY406" s="79"/>
      <c r="AZ406" s="79"/>
      <c r="BA406" s="79"/>
      <c r="BB406" s="79"/>
      <c r="BC406" s="79"/>
      <c r="BD406" s="79"/>
      <c r="BE406" s="79"/>
      <c r="BF406" s="79"/>
      <c r="BG406" s="79"/>
      <c r="BH406" s="79"/>
      <c r="BI406" s="79"/>
      <c r="BJ406" s="79"/>
      <c r="BK406" s="79"/>
      <c r="BL406" s="79"/>
      <c r="BM406" s="79"/>
      <c r="BN406" s="79"/>
      <c r="BO406" s="79"/>
      <c r="BP406" s="79"/>
    </row>
    <row r="407" spans="1:68" ht="12.7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  <c r="AH407" s="79"/>
      <c r="AI407" s="79"/>
      <c r="AJ407" s="79"/>
      <c r="AK407" s="79"/>
      <c r="AL407" s="79"/>
      <c r="AM407" s="79"/>
      <c r="AN407" s="79"/>
      <c r="AO407" s="79"/>
      <c r="AP407" s="79"/>
      <c r="AQ407" s="79"/>
      <c r="AR407" s="79"/>
      <c r="AS407" s="79"/>
      <c r="AT407" s="79"/>
      <c r="AU407" s="79"/>
      <c r="AV407" s="79"/>
      <c r="AW407" s="79"/>
      <c r="AX407" s="79"/>
      <c r="AY407" s="79"/>
      <c r="AZ407" s="79"/>
      <c r="BA407" s="79"/>
      <c r="BB407" s="79"/>
      <c r="BC407" s="79"/>
      <c r="BD407" s="79"/>
      <c r="BE407" s="79"/>
      <c r="BF407" s="79"/>
      <c r="BG407" s="79"/>
      <c r="BH407" s="79"/>
      <c r="BI407" s="79"/>
      <c r="BJ407" s="79"/>
      <c r="BK407" s="79"/>
      <c r="BL407" s="79"/>
      <c r="BM407" s="79"/>
      <c r="BN407" s="79"/>
      <c r="BO407" s="79"/>
      <c r="BP407" s="79"/>
    </row>
    <row r="408" spans="1:68" ht="12.7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  <c r="AH408" s="79"/>
      <c r="AI408" s="79"/>
      <c r="AJ408" s="79"/>
      <c r="AK408" s="79"/>
      <c r="AL408" s="79"/>
      <c r="AM408" s="79"/>
      <c r="AN408" s="79"/>
      <c r="AO408" s="79"/>
      <c r="AP408" s="79"/>
      <c r="AQ408" s="79"/>
      <c r="AR408" s="79"/>
      <c r="AS408" s="79"/>
      <c r="AT408" s="79"/>
      <c r="AU408" s="79"/>
      <c r="AV408" s="79"/>
      <c r="AW408" s="79"/>
      <c r="AX408" s="79"/>
      <c r="AY408" s="79"/>
      <c r="AZ408" s="79"/>
      <c r="BA408" s="79"/>
      <c r="BB408" s="79"/>
      <c r="BC408" s="79"/>
      <c r="BD408" s="79"/>
      <c r="BE408" s="79"/>
      <c r="BF408" s="79"/>
      <c r="BG408" s="79"/>
      <c r="BH408" s="79"/>
      <c r="BI408" s="79"/>
      <c r="BJ408" s="79"/>
      <c r="BK408" s="79"/>
      <c r="BL408" s="79"/>
      <c r="BM408" s="79"/>
      <c r="BN408" s="79"/>
      <c r="BO408" s="79"/>
      <c r="BP408" s="79"/>
    </row>
    <row r="409" spans="1:68" ht="12.7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79"/>
      <c r="AL409" s="79"/>
      <c r="AM409" s="79"/>
      <c r="AN409" s="79"/>
      <c r="AO409" s="79"/>
      <c r="AP409" s="79"/>
      <c r="AQ409" s="79"/>
      <c r="AR409" s="79"/>
      <c r="AS409" s="79"/>
      <c r="AT409" s="79"/>
      <c r="AU409" s="79"/>
      <c r="AV409" s="79"/>
      <c r="AW409" s="79"/>
      <c r="AX409" s="79"/>
      <c r="AY409" s="79"/>
      <c r="AZ409" s="79"/>
      <c r="BA409" s="79"/>
      <c r="BB409" s="79"/>
      <c r="BC409" s="79"/>
      <c r="BD409" s="79"/>
      <c r="BE409" s="79"/>
      <c r="BF409" s="79"/>
      <c r="BG409" s="79"/>
      <c r="BH409" s="79"/>
      <c r="BI409" s="79"/>
      <c r="BJ409" s="79"/>
      <c r="BK409" s="79"/>
      <c r="BL409" s="79"/>
      <c r="BM409" s="79"/>
      <c r="BN409" s="79"/>
      <c r="BO409" s="79"/>
      <c r="BP409" s="79"/>
    </row>
    <row r="410" spans="1:68" ht="12.7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79"/>
      <c r="AL410" s="79"/>
      <c r="AM410" s="79"/>
      <c r="AN410" s="79"/>
      <c r="AO410" s="79"/>
      <c r="AP410" s="79"/>
      <c r="AQ410" s="79"/>
      <c r="AR410" s="79"/>
      <c r="AS410" s="79"/>
      <c r="AT410" s="79"/>
      <c r="AU410" s="79"/>
      <c r="AV410" s="79"/>
      <c r="AW410" s="79"/>
      <c r="AX410" s="79"/>
      <c r="AY410" s="79"/>
      <c r="AZ410" s="79"/>
      <c r="BA410" s="79"/>
      <c r="BB410" s="79"/>
      <c r="BC410" s="79"/>
      <c r="BD410" s="79"/>
      <c r="BE410" s="79"/>
      <c r="BF410" s="79"/>
      <c r="BG410" s="79"/>
      <c r="BH410" s="79"/>
      <c r="BI410" s="79"/>
      <c r="BJ410" s="79"/>
      <c r="BK410" s="79"/>
      <c r="BL410" s="79"/>
      <c r="BM410" s="79"/>
      <c r="BN410" s="79"/>
      <c r="BO410" s="79"/>
      <c r="BP410" s="79"/>
    </row>
    <row r="411" spans="1:68" ht="12.7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  <c r="AP411" s="79"/>
      <c r="AQ411" s="79"/>
      <c r="AR411" s="79"/>
      <c r="AS411" s="79"/>
      <c r="AT411" s="79"/>
      <c r="AU411" s="79"/>
      <c r="AV411" s="79"/>
      <c r="AW411" s="79"/>
      <c r="AX411" s="79"/>
      <c r="AY411" s="79"/>
      <c r="AZ411" s="79"/>
      <c r="BA411" s="79"/>
      <c r="BB411" s="79"/>
      <c r="BC411" s="79"/>
      <c r="BD411" s="79"/>
      <c r="BE411" s="79"/>
      <c r="BF411" s="79"/>
      <c r="BG411" s="79"/>
      <c r="BH411" s="79"/>
      <c r="BI411" s="79"/>
      <c r="BJ411" s="79"/>
      <c r="BK411" s="79"/>
      <c r="BL411" s="79"/>
      <c r="BM411" s="79"/>
      <c r="BN411" s="79"/>
      <c r="BO411" s="79"/>
      <c r="BP411" s="79"/>
    </row>
    <row r="412" spans="1:68" ht="12.7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79"/>
      <c r="AL412" s="79"/>
      <c r="AM412" s="79"/>
      <c r="AN412" s="79"/>
      <c r="AO412" s="79"/>
      <c r="AP412" s="79"/>
      <c r="AQ412" s="79"/>
      <c r="AR412" s="79"/>
      <c r="AS412" s="79"/>
      <c r="AT412" s="79"/>
      <c r="AU412" s="79"/>
      <c r="AV412" s="79"/>
      <c r="AW412" s="79"/>
      <c r="AX412" s="79"/>
      <c r="AY412" s="79"/>
      <c r="AZ412" s="79"/>
      <c r="BA412" s="79"/>
      <c r="BB412" s="79"/>
      <c r="BC412" s="79"/>
      <c r="BD412" s="79"/>
      <c r="BE412" s="79"/>
      <c r="BF412" s="79"/>
      <c r="BG412" s="79"/>
      <c r="BH412" s="79"/>
      <c r="BI412" s="79"/>
      <c r="BJ412" s="79"/>
      <c r="BK412" s="79"/>
      <c r="BL412" s="79"/>
      <c r="BM412" s="79"/>
      <c r="BN412" s="79"/>
      <c r="BO412" s="79"/>
      <c r="BP412" s="79"/>
    </row>
    <row r="413" spans="1:68" ht="12.7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F413" s="79"/>
      <c r="BG413" s="79"/>
      <c r="BH413" s="79"/>
      <c r="BI413" s="79"/>
      <c r="BJ413" s="79"/>
      <c r="BK413" s="79"/>
      <c r="BL413" s="79"/>
      <c r="BM413" s="79"/>
      <c r="BN413" s="79"/>
      <c r="BO413" s="79"/>
      <c r="BP413" s="79"/>
    </row>
    <row r="414" spans="1:68" ht="12.7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79"/>
      <c r="AL414" s="79"/>
      <c r="AM414" s="79"/>
      <c r="AN414" s="79"/>
      <c r="AO414" s="79"/>
      <c r="AP414" s="79"/>
      <c r="AQ414" s="79"/>
      <c r="AR414" s="79"/>
      <c r="AS414" s="79"/>
      <c r="AT414" s="79"/>
      <c r="AU414" s="79"/>
      <c r="AV414" s="79"/>
      <c r="AW414" s="79"/>
      <c r="AX414" s="79"/>
      <c r="AY414" s="79"/>
      <c r="AZ414" s="79"/>
      <c r="BA414" s="79"/>
      <c r="BB414" s="79"/>
      <c r="BC414" s="79"/>
      <c r="BD414" s="79"/>
      <c r="BE414" s="79"/>
      <c r="BF414" s="79"/>
      <c r="BG414" s="79"/>
      <c r="BH414" s="79"/>
      <c r="BI414" s="79"/>
      <c r="BJ414" s="79"/>
      <c r="BK414" s="79"/>
      <c r="BL414" s="79"/>
      <c r="BM414" s="79"/>
      <c r="BN414" s="79"/>
      <c r="BO414" s="79"/>
      <c r="BP414" s="79"/>
    </row>
    <row r="415" spans="1:68" ht="12.7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79"/>
      <c r="AL415" s="79"/>
      <c r="AM415" s="79"/>
      <c r="AN415" s="79"/>
      <c r="AO415" s="79"/>
      <c r="AP415" s="79"/>
      <c r="AQ415" s="79"/>
      <c r="AR415" s="79"/>
      <c r="AS415" s="79"/>
      <c r="AT415" s="79"/>
      <c r="AU415" s="79"/>
      <c r="AV415" s="79"/>
      <c r="AW415" s="79"/>
      <c r="AX415" s="79"/>
      <c r="AY415" s="79"/>
      <c r="AZ415" s="79"/>
      <c r="BA415" s="79"/>
      <c r="BB415" s="79"/>
      <c r="BC415" s="79"/>
      <c r="BD415" s="79"/>
      <c r="BE415" s="79"/>
      <c r="BF415" s="79"/>
      <c r="BG415" s="79"/>
      <c r="BH415" s="79"/>
      <c r="BI415" s="79"/>
      <c r="BJ415" s="79"/>
      <c r="BK415" s="79"/>
      <c r="BL415" s="79"/>
      <c r="BM415" s="79"/>
      <c r="BN415" s="79"/>
      <c r="BO415" s="79"/>
      <c r="BP415" s="79"/>
    </row>
    <row r="416" spans="1:68" ht="12.7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79"/>
      <c r="AL416" s="79"/>
      <c r="AM416" s="79"/>
      <c r="AN416" s="79"/>
      <c r="AO416" s="79"/>
      <c r="AP416" s="79"/>
      <c r="AQ416" s="79"/>
      <c r="AR416" s="79"/>
      <c r="AS416" s="79"/>
      <c r="AT416" s="79"/>
      <c r="AU416" s="79"/>
      <c r="AV416" s="79"/>
      <c r="AW416" s="79"/>
      <c r="AX416" s="79"/>
      <c r="AY416" s="79"/>
      <c r="AZ416" s="79"/>
      <c r="BA416" s="79"/>
      <c r="BB416" s="79"/>
      <c r="BC416" s="79"/>
      <c r="BD416" s="79"/>
      <c r="BE416" s="79"/>
      <c r="BF416" s="79"/>
      <c r="BG416" s="79"/>
      <c r="BH416" s="79"/>
      <c r="BI416" s="79"/>
      <c r="BJ416" s="79"/>
      <c r="BK416" s="79"/>
      <c r="BL416" s="79"/>
      <c r="BM416" s="79"/>
      <c r="BN416" s="79"/>
      <c r="BO416" s="79"/>
      <c r="BP416" s="79"/>
    </row>
    <row r="417" spans="1:68" ht="12.7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79"/>
      <c r="AL417" s="79"/>
      <c r="AM417" s="79"/>
      <c r="AN417" s="79"/>
      <c r="AO417" s="79"/>
      <c r="AP417" s="79"/>
      <c r="AQ417" s="79"/>
      <c r="AR417" s="79"/>
      <c r="AS417" s="79"/>
      <c r="AT417" s="79"/>
      <c r="AU417" s="79"/>
      <c r="AV417" s="79"/>
      <c r="AW417" s="79"/>
      <c r="AX417" s="79"/>
      <c r="AY417" s="79"/>
      <c r="AZ417" s="79"/>
      <c r="BA417" s="79"/>
      <c r="BB417" s="79"/>
      <c r="BC417" s="79"/>
      <c r="BD417" s="79"/>
      <c r="BE417" s="79"/>
      <c r="BF417" s="79"/>
      <c r="BG417" s="79"/>
      <c r="BH417" s="79"/>
      <c r="BI417" s="79"/>
      <c r="BJ417" s="79"/>
      <c r="BK417" s="79"/>
      <c r="BL417" s="79"/>
      <c r="BM417" s="79"/>
      <c r="BN417" s="79"/>
      <c r="BO417" s="79"/>
      <c r="BP417" s="79"/>
    </row>
    <row r="418" spans="1:68" ht="12.7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79"/>
      <c r="AL418" s="79"/>
      <c r="AM418" s="79"/>
      <c r="AN418" s="79"/>
      <c r="AO418" s="79"/>
      <c r="AP418" s="79"/>
      <c r="AQ418" s="79"/>
      <c r="AR418" s="79"/>
      <c r="AS418" s="79"/>
      <c r="AT418" s="79"/>
      <c r="AU418" s="79"/>
      <c r="AV418" s="79"/>
      <c r="AW418" s="79"/>
      <c r="AX418" s="79"/>
      <c r="AY418" s="79"/>
      <c r="AZ418" s="79"/>
      <c r="BA418" s="79"/>
      <c r="BB418" s="79"/>
      <c r="BC418" s="79"/>
      <c r="BD418" s="79"/>
      <c r="BE418" s="79"/>
      <c r="BF418" s="79"/>
      <c r="BG418" s="79"/>
      <c r="BH418" s="79"/>
      <c r="BI418" s="79"/>
      <c r="BJ418" s="79"/>
      <c r="BK418" s="79"/>
      <c r="BL418" s="79"/>
      <c r="BM418" s="79"/>
      <c r="BN418" s="79"/>
      <c r="BO418" s="79"/>
      <c r="BP418" s="79"/>
    </row>
    <row r="419" spans="1:68" ht="12.7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79"/>
      <c r="AL419" s="79"/>
      <c r="AM419" s="79"/>
      <c r="AN419" s="79"/>
      <c r="AO419" s="79"/>
      <c r="AP419" s="79"/>
      <c r="AQ419" s="79"/>
      <c r="AR419" s="79"/>
      <c r="AS419" s="79"/>
      <c r="AT419" s="79"/>
      <c r="AU419" s="79"/>
      <c r="AV419" s="79"/>
      <c r="AW419" s="79"/>
      <c r="AX419" s="79"/>
      <c r="AY419" s="79"/>
      <c r="AZ419" s="79"/>
      <c r="BA419" s="79"/>
      <c r="BB419" s="79"/>
      <c r="BC419" s="79"/>
      <c r="BD419" s="79"/>
      <c r="BE419" s="79"/>
      <c r="BF419" s="79"/>
      <c r="BG419" s="79"/>
      <c r="BH419" s="79"/>
      <c r="BI419" s="79"/>
      <c r="BJ419" s="79"/>
      <c r="BK419" s="79"/>
      <c r="BL419" s="79"/>
      <c r="BM419" s="79"/>
      <c r="BN419" s="79"/>
      <c r="BO419" s="79"/>
      <c r="BP419" s="79"/>
    </row>
    <row r="420" spans="1:68" ht="12.7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79"/>
      <c r="AL420" s="79"/>
      <c r="AM420" s="79"/>
      <c r="AN420" s="79"/>
      <c r="AO420" s="79"/>
      <c r="AP420" s="79"/>
      <c r="AQ420" s="79"/>
      <c r="AR420" s="79"/>
      <c r="AS420" s="79"/>
      <c r="AT420" s="79"/>
      <c r="AU420" s="79"/>
      <c r="AV420" s="79"/>
      <c r="AW420" s="79"/>
      <c r="AX420" s="79"/>
      <c r="AY420" s="79"/>
      <c r="AZ420" s="79"/>
      <c r="BA420" s="79"/>
      <c r="BB420" s="79"/>
      <c r="BC420" s="79"/>
      <c r="BD420" s="79"/>
      <c r="BE420" s="79"/>
      <c r="BF420" s="79"/>
      <c r="BG420" s="79"/>
      <c r="BH420" s="79"/>
      <c r="BI420" s="79"/>
      <c r="BJ420" s="79"/>
      <c r="BK420" s="79"/>
      <c r="BL420" s="79"/>
      <c r="BM420" s="79"/>
      <c r="BN420" s="79"/>
      <c r="BO420" s="79"/>
      <c r="BP420" s="79"/>
    </row>
    <row r="421" spans="1:68" ht="12.7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79"/>
      <c r="AL421" s="79"/>
      <c r="AM421" s="79"/>
      <c r="AN421" s="79"/>
      <c r="AO421" s="79"/>
      <c r="AP421" s="79"/>
      <c r="AQ421" s="79"/>
      <c r="AR421" s="79"/>
      <c r="AS421" s="79"/>
      <c r="AT421" s="79"/>
      <c r="AU421" s="79"/>
      <c r="AV421" s="79"/>
      <c r="AW421" s="79"/>
      <c r="AX421" s="79"/>
      <c r="AY421" s="79"/>
      <c r="AZ421" s="79"/>
      <c r="BA421" s="79"/>
      <c r="BB421" s="79"/>
      <c r="BC421" s="79"/>
      <c r="BD421" s="79"/>
      <c r="BE421" s="79"/>
      <c r="BF421" s="79"/>
      <c r="BG421" s="79"/>
      <c r="BH421" s="79"/>
      <c r="BI421" s="79"/>
      <c r="BJ421" s="79"/>
      <c r="BK421" s="79"/>
      <c r="BL421" s="79"/>
      <c r="BM421" s="79"/>
      <c r="BN421" s="79"/>
      <c r="BO421" s="79"/>
      <c r="BP421" s="79"/>
    </row>
    <row r="422" spans="1:68" ht="12.7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79"/>
      <c r="AL422" s="79"/>
      <c r="AM422" s="79"/>
      <c r="AN422" s="79"/>
      <c r="AO422" s="79"/>
      <c r="AP422" s="79"/>
      <c r="AQ422" s="79"/>
      <c r="AR422" s="79"/>
      <c r="AS422" s="79"/>
      <c r="AT422" s="79"/>
      <c r="AU422" s="79"/>
      <c r="AV422" s="79"/>
      <c r="AW422" s="79"/>
      <c r="AX422" s="79"/>
      <c r="AY422" s="79"/>
      <c r="AZ422" s="79"/>
      <c r="BA422" s="79"/>
      <c r="BB422" s="79"/>
      <c r="BC422" s="79"/>
      <c r="BD422" s="79"/>
      <c r="BE422" s="79"/>
      <c r="BF422" s="79"/>
      <c r="BG422" s="79"/>
      <c r="BH422" s="79"/>
      <c r="BI422" s="79"/>
      <c r="BJ422" s="79"/>
      <c r="BK422" s="79"/>
      <c r="BL422" s="79"/>
      <c r="BM422" s="79"/>
      <c r="BN422" s="79"/>
      <c r="BO422" s="79"/>
      <c r="BP422" s="79"/>
    </row>
    <row r="423" spans="1:68" ht="12.7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79"/>
      <c r="AL423" s="79"/>
      <c r="AM423" s="79"/>
      <c r="AN423" s="79"/>
      <c r="AO423" s="79"/>
      <c r="AP423" s="79"/>
      <c r="AQ423" s="79"/>
      <c r="AR423" s="79"/>
      <c r="AS423" s="79"/>
      <c r="AT423" s="79"/>
      <c r="AU423" s="79"/>
      <c r="AV423" s="79"/>
      <c r="AW423" s="79"/>
      <c r="AX423" s="79"/>
      <c r="AY423" s="79"/>
      <c r="AZ423" s="79"/>
      <c r="BA423" s="79"/>
      <c r="BB423" s="79"/>
      <c r="BC423" s="79"/>
      <c r="BD423" s="79"/>
      <c r="BE423" s="79"/>
      <c r="BF423" s="79"/>
      <c r="BG423" s="79"/>
      <c r="BH423" s="79"/>
      <c r="BI423" s="79"/>
      <c r="BJ423" s="79"/>
      <c r="BK423" s="79"/>
      <c r="BL423" s="79"/>
      <c r="BM423" s="79"/>
      <c r="BN423" s="79"/>
      <c r="BO423" s="79"/>
      <c r="BP423" s="79"/>
    </row>
    <row r="424" spans="1:68" ht="12.7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  <c r="AW424" s="79"/>
      <c r="AX424" s="79"/>
      <c r="AY424" s="79"/>
      <c r="AZ424" s="79"/>
      <c r="BA424" s="79"/>
      <c r="BB424" s="79"/>
      <c r="BC424" s="79"/>
      <c r="BD424" s="79"/>
      <c r="BE424" s="79"/>
      <c r="BF424" s="79"/>
      <c r="BG424" s="79"/>
      <c r="BH424" s="79"/>
      <c r="BI424" s="79"/>
      <c r="BJ424" s="79"/>
      <c r="BK424" s="79"/>
      <c r="BL424" s="79"/>
      <c r="BM424" s="79"/>
      <c r="BN424" s="79"/>
      <c r="BO424" s="79"/>
      <c r="BP424" s="79"/>
    </row>
    <row r="425" spans="1:68" ht="12.7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79"/>
      <c r="AL425" s="79"/>
      <c r="AM425" s="79"/>
      <c r="AN425" s="79"/>
      <c r="AO425" s="79"/>
      <c r="AP425" s="79"/>
      <c r="AQ425" s="79"/>
      <c r="AR425" s="79"/>
      <c r="AS425" s="79"/>
      <c r="AT425" s="79"/>
      <c r="AU425" s="79"/>
      <c r="AV425" s="79"/>
      <c r="AW425" s="79"/>
      <c r="AX425" s="79"/>
      <c r="AY425" s="79"/>
      <c r="AZ425" s="79"/>
      <c r="BA425" s="79"/>
      <c r="BB425" s="79"/>
      <c r="BC425" s="79"/>
      <c r="BD425" s="79"/>
      <c r="BE425" s="79"/>
      <c r="BF425" s="79"/>
      <c r="BG425" s="79"/>
      <c r="BH425" s="79"/>
      <c r="BI425" s="79"/>
      <c r="BJ425" s="79"/>
      <c r="BK425" s="79"/>
      <c r="BL425" s="79"/>
      <c r="BM425" s="79"/>
      <c r="BN425" s="79"/>
      <c r="BO425" s="79"/>
      <c r="BP425" s="79"/>
    </row>
    <row r="426" spans="1:68" ht="12.7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  <c r="AP426" s="79"/>
      <c r="AQ426" s="79"/>
      <c r="AR426" s="79"/>
      <c r="AS426" s="79"/>
      <c r="AT426" s="79"/>
      <c r="AU426" s="79"/>
      <c r="AV426" s="79"/>
      <c r="AW426" s="79"/>
      <c r="AX426" s="79"/>
      <c r="AY426" s="79"/>
      <c r="AZ426" s="79"/>
      <c r="BA426" s="79"/>
      <c r="BB426" s="79"/>
      <c r="BC426" s="79"/>
      <c r="BD426" s="79"/>
      <c r="BE426" s="79"/>
      <c r="BF426" s="79"/>
      <c r="BG426" s="79"/>
      <c r="BH426" s="79"/>
      <c r="BI426" s="79"/>
      <c r="BJ426" s="79"/>
      <c r="BK426" s="79"/>
      <c r="BL426" s="79"/>
      <c r="BM426" s="79"/>
      <c r="BN426" s="79"/>
      <c r="BO426" s="79"/>
      <c r="BP426" s="79"/>
    </row>
    <row r="427" spans="1:68" ht="12.7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79"/>
      <c r="AL427" s="79"/>
      <c r="AM427" s="79"/>
      <c r="AN427" s="79"/>
      <c r="AO427" s="79"/>
      <c r="AP427" s="79"/>
      <c r="AQ427" s="79"/>
      <c r="AR427" s="79"/>
      <c r="AS427" s="79"/>
      <c r="AT427" s="79"/>
      <c r="AU427" s="79"/>
      <c r="AV427" s="79"/>
      <c r="AW427" s="79"/>
      <c r="AX427" s="79"/>
      <c r="AY427" s="79"/>
      <c r="AZ427" s="79"/>
      <c r="BA427" s="79"/>
      <c r="BB427" s="79"/>
      <c r="BC427" s="79"/>
      <c r="BD427" s="79"/>
      <c r="BE427" s="79"/>
      <c r="BF427" s="79"/>
      <c r="BG427" s="79"/>
      <c r="BH427" s="79"/>
      <c r="BI427" s="79"/>
      <c r="BJ427" s="79"/>
      <c r="BK427" s="79"/>
      <c r="BL427" s="79"/>
      <c r="BM427" s="79"/>
      <c r="BN427" s="79"/>
      <c r="BO427" s="79"/>
      <c r="BP427" s="79"/>
    </row>
    <row r="428" spans="1:68" ht="12.7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79"/>
      <c r="AL428" s="79"/>
      <c r="AM428" s="79"/>
      <c r="AN428" s="79"/>
      <c r="AO428" s="79"/>
      <c r="AP428" s="79"/>
      <c r="AQ428" s="79"/>
      <c r="AR428" s="79"/>
      <c r="AS428" s="79"/>
      <c r="AT428" s="79"/>
      <c r="AU428" s="79"/>
      <c r="AV428" s="79"/>
      <c r="AW428" s="79"/>
      <c r="AX428" s="79"/>
      <c r="AY428" s="79"/>
      <c r="AZ428" s="79"/>
      <c r="BA428" s="79"/>
      <c r="BB428" s="79"/>
      <c r="BC428" s="79"/>
      <c r="BD428" s="79"/>
      <c r="BE428" s="79"/>
      <c r="BF428" s="79"/>
      <c r="BG428" s="79"/>
      <c r="BH428" s="79"/>
      <c r="BI428" s="79"/>
      <c r="BJ428" s="79"/>
      <c r="BK428" s="79"/>
      <c r="BL428" s="79"/>
      <c r="BM428" s="79"/>
      <c r="BN428" s="79"/>
      <c r="BO428" s="79"/>
      <c r="BP428" s="79"/>
    </row>
    <row r="429" spans="1:68" ht="12.7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79"/>
      <c r="AL429" s="79"/>
      <c r="AM429" s="79"/>
      <c r="AN429" s="79"/>
      <c r="AO429" s="79"/>
      <c r="AP429" s="79"/>
      <c r="AQ429" s="79"/>
      <c r="AR429" s="79"/>
      <c r="AS429" s="79"/>
      <c r="AT429" s="79"/>
      <c r="AU429" s="79"/>
      <c r="AV429" s="79"/>
      <c r="AW429" s="79"/>
      <c r="AX429" s="79"/>
      <c r="AY429" s="79"/>
      <c r="AZ429" s="79"/>
      <c r="BA429" s="79"/>
      <c r="BB429" s="79"/>
      <c r="BC429" s="79"/>
      <c r="BD429" s="79"/>
      <c r="BE429" s="79"/>
      <c r="BF429" s="79"/>
      <c r="BG429" s="79"/>
      <c r="BH429" s="79"/>
      <c r="BI429" s="79"/>
      <c r="BJ429" s="79"/>
      <c r="BK429" s="79"/>
      <c r="BL429" s="79"/>
      <c r="BM429" s="79"/>
      <c r="BN429" s="79"/>
      <c r="BO429" s="79"/>
      <c r="BP429" s="79"/>
    </row>
    <row r="430" spans="1:68" ht="12.7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79"/>
      <c r="AL430" s="79"/>
      <c r="AM430" s="79"/>
      <c r="AN430" s="79"/>
      <c r="AO430" s="79"/>
      <c r="AP430" s="79"/>
      <c r="AQ430" s="79"/>
      <c r="AR430" s="79"/>
      <c r="AS430" s="79"/>
      <c r="AT430" s="79"/>
      <c r="AU430" s="79"/>
      <c r="AV430" s="79"/>
      <c r="AW430" s="79"/>
      <c r="AX430" s="79"/>
      <c r="AY430" s="79"/>
      <c r="AZ430" s="79"/>
      <c r="BA430" s="79"/>
      <c r="BB430" s="79"/>
      <c r="BC430" s="79"/>
      <c r="BD430" s="79"/>
      <c r="BE430" s="79"/>
      <c r="BF430" s="79"/>
      <c r="BG430" s="79"/>
      <c r="BH430" s="79"/>
      <c r="BI430" s="79"/>
      <c r="BJ430" s="79"/>
      <c r="BK430" s="79"/>
      <c r="BL430" s="79"/>
      <c r="BM430" s="79"/>
      <c r="BN430" s="79"/>
      <c r="BO430" s="79"/>
      <c r="BP430" s="79"/>
    </row>
    <row r="431" spans="1:68" ht="12.7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79"/>
      <c r="AL431" s="79"/>
      <c r="AM431" s="79"/>
      <c r="AN431" s="79"/>
      <c r="AO431" s="79"/>
      <c r="AP431" s="79"/>
      <c r="AQ431" s="79"/>
      <c r="AR431" s="79"/>
      <c r="AS431" s="79"/>
      <c r="AT431" s="79"/>
      <c r="AU431" s="79"/>
      <c r="AV431" s="79"/>
      <c r="AW431" s="79"/>
      <c r="AX431" s="79"/>
      <c r="AY431" s="79"/>
      <c r="AZ431" s="79"/>
      <c r="BA431" s="79"/>
      <c r="BB431" s="79"/>
      <c r="BC431" s="79"/>
      <c r="BD431" s="79"/>
      <c r="BE431" s="79"/>
      <c r="BF431" s="79"/>
      <c r="BG431" s="79"/>
      <c r="BH431" s="79"/>
      <c r="BI431" s="79"/>
      <c r="BJ431" s="79"/>
      <c r="BK431" s="79"/>
      <c r="BL431" s="79"/>
      <c r="BM431" s="79"/>
      <c r="BN431" s="79"/>
      <c r="BO431" s="79"/>
      <c r="BP431" s="79"/>
    </row>
    <row r="432" spans="1:68" ht="12.7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  <c r="AH432" s="79"/>
      <c r="AI432" s="79"/>
      <c r="AJ432" s="79"/>
      <c r="AK432" s="79"/>
      <c r="AL432" s="79"/>
      <c r="AM432" s="79"/>
      <c r="AN432" s="79"/>
      <c r="AO432" s="79"/>
      <c r="AP432" s="79"/>
      <c r="AQ432" s="79"/>
      <c r="AR432" s="79"/>
      <c r="AS432" s="79"/>
      <c r="AT432" s="79"/>
      <c r="AU432" s="79"/>
      <c r="AV432" s="79"/>
      <c r="AW432" s="79"/>
      <c r="AX432" s="79"/>
      <c r="AY432" s="79"/>
      <c r="AZ432" s="79"/>
      <c r="BA432" s="79"/>
      <c r="BB432" s="79"/>
      <c r="BC432" s="79"/>
      <c r="BD432" s="79"/>
      <c r="BE432" s="79"/>
      <c r="BF432" s="79"/>
      <c r="BG432" s="79"/>
      <c r="BH432" s="79"/>
      <c r="BI432" s="79"/>
      <c r="BJ432" s="79"/>
      <c r="BK432" s="79"/>
      <c r="BL432" s="79"/>
      <c r="BM432" s="79"/>
      <c r="BN432" s="79"/>
      <c r="BO432" s="79"/>
      <c r="BP432" s="79"/>
    </row>
    <row r="433" spans="1:68" ht="12.7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79"/>
      <c r="AL433" s="79"/>
      <c r="AM433" s="79"/>
      <c r="AN433" s="79"/>
      <c r="AO433" s="79"/>
      <c r="AP433" s="79"/>
      <c r="AQ433" s="79"/>
      <c r="AR433" s="79"/>
      <c r="AS433" s="79"/>
      <c r="AT433" s="79"/>
      <c r="AU433" s="79"/>
      <c r="AV433" s="79"/>
      <c r="AW433" s="79"/>
      <c r="AX433" s="79"/>
      <c r="AY433" s="79"/>
      <c r="AZ433" s="79"/>
      <c r="BA433" s="79"/>
      <c r="BB433" s="79"/>
      <c r="BC433" s="79"/>
      <c r="BD433" s="79"/>
      <c r="BE433" s="79"/>
      <c r="BF433" s="79"/>
      <c r="BG433" s="79"/>
      <c r="BH433" s="79"/>
      <c r="BI433" s="79"/>
      <c r="BJ433" s="79"/>
      <c r="BK433" s="79"/>
      <c r="BL433" s="79"/>
      <c r="BM433" s="79"/>
      <c r="BN433" s="79"/>
      <c r="BO433" s="79"/>
      <c r="BP433" s="79"/>
    </row>
    <row r="434" spans="1:68" ht="12.7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  <c r="AH434" s="79"/>
      <c r="AI434" s="79"/>
      <c r="AJ434" s="79"/>
      <c r="AK434" s="79"/>
      <c r="AL434" s="79"/>
      <c r="AM434" s="79"/>
      <c r="AN434" s="79"/>
      <c r="AO434" s="79"/>
      <c r="AP434" s="79"/>
      <c r="AQ434" s="79"/>
      <c r="AR434" s="79"/>
      <c r="AS434" s="79"/>
      <c r="AT434" s="79"/>
      <c r="AU434" s="79"/>
      <c r="AV434" s="79"/>
      <c r="AW434" s="79"/>
      <c r="AX434" s="79"/>
      <c r="AY434" s="79"/>
      <c r="AZ434" s="79"/>
      <c r="BA434" s="79"/>
      <c r="BB434" s="79"/>
      <c r="BC434" s="79"/>
      <c r="BD434" s="79"/>
      <c r="BE434" s="79"/>
      <c r="BF434" s="79"/>
      <c r="BG434" s="79"/>
      <c r="BH434" s="79"/>
      <c r="BI434" s="79"/>
      <c r="BJ434" s="79"/>
      <c r="BK434" s="79"/>
      <c r="BL434" s="79"/>
      <c r="BM434" s="79"/>
      <c r="BN434" s="79"/>
      <c r="BO434" s="79"/>
      <c r="BP434" s="79"/>
    </row>
    <row r="435" spans="1:68" ht="12.7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  <c r="AH435" s="79"/>
      <c r="AI435" s="79"/>
      <c r="AJ435" s="79"/>
      <c r="AK435" s="79"/>
      <c r="AL435" s="79"/>
      <c r="AM435" s="79"/>
      <c r="AN435" s="79"/>
      <c r="AO435" s="79"/>
      <c r="AP435" s="79"/>
      <c r="AQ435" s="79"/>
      <c r="AR435" s="79"/>
      <c r="AS435" s="79"/>
      <c r="AT435" s="79"/>
      <c r="AU435" s="79"/>
      <c r="AV435" s="79"/>
      <c r="AW435" s="79"/>
      <c r="AX435" s="79"/>
      <c r="AY435" s="79"/>
      <c r="AZ435" s="79"/>
      <c r="BA435" s="79"/>
      <c r="BB435" s="79"/>
      <c r="BC435" s="79"/>
      <c r="BD435" s="79"/>
      <c r="BE435" s="79"/>
      <c r="BF435" s="79"/>
      <c r="BG435" s="79"/>
      <c r="BH435" s="79"/>
      <c r="BI435" s="79"/>
      <c r="BJ435" s="79"/>
      <c r="BK435" s="79"/>
      <c r="BL435" s="79"/>
      <c r="BM435" s="79"/>
      <c r="BN435" s="79"/>
      <c r="BO435" s="79"/>
      <c r="BP435" s="79"/>
    </row>
    <row r="436" spans="1:68" ht="12.7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79"/>
      <c r="AL436" s="79"/>
      <c r="AM436" s="79"/>
      <c r="AN436" s="79"/>
      <c r="AO436" s="79"/>
      <c r="AP436" s="79"/>
      <c r="AQ436" s="79"/>
      <c r="AR436" s="79"/>
      <c r="AS436" s="79"/>
      <c r="AT436" s="79"/>
      <c r="AU436" s="79"/>
      <c r="AV436" s="79"/>
      <c r="AW436" s="79"/>
      <c r="AX436" s="79"/>
      <c r="AY436" s="79"/>
      <c r="AZ436" s="79"/>
      <c r="BA436" s="79"/>
      <c r="BB436" s="79"/>
      <c r="BC436" s="79"/>
      <c r="BD436" s="79"/>
      <c r="BE436" s="79"/>
      <c r="BF436" s="79"/>
      <c r="BG436" s="79"/>
      <c r="BH436" s="79"/>
      <c r="BI436" s="79"/>
      <c r="BJ436" s="79"/>
      <c r="BK436" s="79"/>
      <c r="BL436" s="79"/>
      <c r="BM436" s="79"/>
      <c r="BN436" s="79"/>
      <c r="BO436" s="79"/>
      <c r="BP436" s="79"/>
    </row>
    <row r="437" spans="1:68" ht="12.7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  <c r="AH437" s="79"/>
      <c r="AI437" s="79"/>
      <c r="AJ437" s="79"/>
      <c r="AK437" s="79"/>
      <c r="AL437" s="79"/>
      <c r="AM437" s="79"/>
      <c r="AN437" s="79"/>
      <c r="AO437" s="79"/>
      <c r="AP437" s="79"/>
      <c r="AQ437" s="79"/>
      <c r="AR437" s="79"/>
      <c r="AS437" s="79"/>
      <c r="AT437" s="79"/>
      <c r="AU437" s="79"/>
      <c r="AV437" s="79"/>
      <c r="AW437" s="79"/>
      <c r="AX437" s="79"/>
      <c r="AY437" s="79"/>
      <c r="AZ437" s="79"/>
      <c r="BA437" s="79"/>
      <c r="BB437" s="79"/>
      <c r="BC437" s="79"/>
      <c r="BD437" s="79"/>
      <c r="BE437" s="79"/>
      <c r="BF437" s="79"/>
      <c r="BG437" s="79"/>
      <c r="BH437" s="79"/>
      <c r="BI437" s="79"/>
      <c r="BJ437" s="79"/>
      <c r="BK437" s="79"/>
      <c r="BL437" s="79"/>
      <c r="BM437" s="79"/>
      <c r="BN437" s="79"/>
      <c r="BO437" s="79"/>
      <c r="BP437" s="79"/>
    </row>
    <row r="438" spans="1:68" ht="12.7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  <c r="AH438" s="79"/>
      <c r="AI438" s="79"/>
      <c r="AJ438" s="79"/>
      <c r="AK438" s="79"/>
      <c r="AL438" s="79"/>
      <c r="AM438" s="79"/>
      <c r="AN438" s="79"/>
      <c r="AO438" s="79"/>
      <c r="AP438" s="79"/>
      <c r="AQ438" s="79"/>
      <c r="AR438" s="79"/>
      <c r="AS438" s="79"/>
      <c r="AT438" s="79"/>
      <c r="AU438" s="79"/>
      <c r="AV438" s="79"/>
      <c r="AW438" s="79"/>
      <c r="AX438" s="79"/>
      <c r="AY438" s="79"/>
      <c r="AZ438" s="79"/>
      <c r="BA438" s="79"/>
      <c r="BB438" s="79"/>
      <c r="BC438" s="79"/>
      <c r="BD438" s="79"/>
      <c r="BE438" s="79"/>
      <c r="BF438" s="79"/>
      <c r="BG438" s="79"/>
      <c r="BH438" s="79"/>
      <c r="BI438" s="79"/>
      <c r="BJ438" s="79"/>
      <c r="BK438" s="79"/>
      <c r="BL438" s="79"/>
      <c r="BM438" s="79"/>
      <c r="BN438" s="79"/>
      <c r="BO438" s="79"/>
      <c r="BP438" s="79"/>
    </row>
    <row r="439" spans="1:68" ht="12.7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79"/>
      <c r="AL439" s="79"/>
      <c r="AM439" s="79"/>
      <c r="AN439" s="79"/>
      <c r="AO439" s="79"/>
      <c r="AP439" s="79"/>
      <c r="AQ439" s="79"/>
      <c r="AR439" s="79"/>
      <c r="AS439" s="79"/>
      <c r="AT439" s="79"/>
      <c r="AU439" s="79"/>
      <c r="AV439" s="79"/>
      <c r="AW439" s="79"/>
      <c r="AX439" s="79"/>
      <c r="AY439" s="79"/>
      <c r="AZ439" s="79"/>
      <c r="BA439" s="79"/>
      <c r="BB439" s="79"/>
      <c r="BC439" s="79"/>
      <c r="BD439" s="79"/>
      <c r="BE439" s="79"/>
      <c r="BF439" s="79"/>
      <c r="BG439" s="79"/>
      <c r="BH439" s="79"/>
      <c r="BI439" s="79"/>
      <c r="BJ439" s="79"/>
      <c r="BK439" s="79"/>
      <c r="BL439" s="79"/>
      <c r="BM439" s="79"/>
      <c r="BN439" s="79"/>
      <c r="BO439" s="79"/>
      <c r="BP439" s="79"/>
    </row>
    <row r="440" spans="1:68" ht="12.7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79"/>
      <c r="AL440" s="79"/>
      <c r="AM440" s="79"/>
      <c r="AN440" s="79"/>
      <c r="AO440" s="79"/>
      <c r="AP440" s="79"/>
      <c r="AQ440" s="79"/>
      <c r="AR440" s="79"/>
      <c r="AS440" s="79"/>
      <c r="AT440" s="79"/>
      <c r="AU440" s="79"/>
      <c r="AV440" s="79"/>
      <c r="AW440" s="79"/>
      <c r="AX440" s="79"/>
      <c r="AY440" s="79"/>
      <c r="AZ440" s="79"/>
      <c r="BA440" s="79"/>
      <c r="BB440" s="79"/>
      <c r="BC440" s="79"/>
      <c r="BD440" s="79"/>
      <c r="BE440" s="79"/>
      <c r="BF440" s="79"/>
      <c r="BG440" s="79"/>
      <c r="BH440" s="79"/>
      <c r="BI440" s="79"/>
      <c r="BJ440" s="79"/>
      <c r="BK440" s="79"/>
      <c r="BL440" s="79"/>
      <c r="BM440" s="79"/>
      <c r="BN440" s="79"/>
      <c r="BO440" s="79"/>
      <c r="BP440" s="79"/>
    </row>
    <row r="441" spans="1:68" ht="12.7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  <c r="AP441" s="79"/>
      <c r="AQ441" s="79"/>
      <c r="AR441" s="79"/>
      <c r="AS441" s="79"/>
      <c r="AT441" s="79"/>
      <c r="AU441" s="79"/>
      <c r="AV441" s="79"/>
      <c r="AW441" s="79"/>
      <c r="AX441" s="79"/>
      <c r="AY441" s="79"/>
      <c r="AZ441" s="79"/>
      <c r="BA441" s="79"/>
      <c r="BB441" s="79"/>
      <c r="BC441" s="79"/>
      <c r="BD441" s="79"/>
      <c r="BE441" s="79"/>
      <c r="BF441" s="79"/>
      <c r="BG441" s="79"/>
      <c r="BH441" s="79"/>
      <c r="BI441" s="79"/>
      <c r="BJ441" s="79"/>
      <c r="BK441" s="79"/>
      <c r="BL441" s="79"/>
      <c r="BM441" s="79"/>
      <c r="BN441" s="79"/>
      <c r="BO441" s="79"/>
      <c r="BP441" s="79"/>
    </row>
    <row r="442" spans="1:68" ht="12.7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79"/>
      <c r="AL442" s="79"/>
      <c r="AM442" s="79"/>
      <c r="AN442" s="79"/>
      <c r="AO442" s="79"/>
      <c r="AP442" s="79"/>
      <c r="AQ442" s="79"/>
      <c r="AR442" s="79"/>
      <c r="AS442" s="79"/>
      <c r="AT442" s="79"/>
      <c r="AU442" s="79"/>
      <c r="AV442" s="79"/>
      <c r="AW442" s="79"/>
      <c r="AX442" s="79"/>
      <c r="AY442" s="79"/>
      <c r="AZ442" s="79"/>
      <c r="BA442" s="79"/>
      <c r="BB442" s="79"/>
      <c r="BC442" s="79"/>
      <c r="BD442" s="79"/>
      <c r="BE442" s="79"/>
      <c r="BF442" s="79"/>
      <c r="BG442" s="79"/>
      <c r="BH442" s="79"/>
      <c r="BI442" s="79"/>
      <c r="BJ442" s="79"/>
      <c r="BK442" s="79"/>
      <c r="BL442" s="79"/>
      <c r="BM442" s="79"/>
      <c r="BN442" s="79"/>
      <c r="BO442" s="79"/>
      <c r="BP442" s="79"/>
    </row>
    <row r="443" spans="1:68" ht="12.7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F443" s="79"/>
      <c r="BG443" s="79"/>
      <c r="BH443" s="79"/>
      <c r="BI443" s="79"/>
      <c r="BJ443" s="79"/>
      <c r="BK443" s="79"/>
      <c r="BL443" s="79"/>
      <c r="BM443" s="79"/>
      <c r="BN443" s="79"/>
      <c r="BO443" s="79"/>
      <c r="BP443" s="79"/>
    </row>
    <row r="444" spans="1:68" ht="12.7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  <c r="AH444" s="79"/>
      <c r="AI444" s="79"/>
      <c r="AJ444" s="79"/>
      <c r="AK444" s="79"/>
      <c r="AL444" s="79"/>
      <c r="AM444" s="79"/>
      <c r="AN444" s="79"/>
      <c r="AO444" s="79"/>
      <c r="AP444" s="79"/>
      <c r="AQ444" s="79"/>
      <c r="AR444" s="79"/>
      <c r="AS444" s="79"/>
      <c r="AT444" s="79"/>
      <c r="AU444" s="79"/>
      <c r="AV444" s="79"/>
      <c r="AW444" s="79"/>
      <c r="AX444" s="79"/>
      <c r="AY444" s="79"/>
      <c r="AZ444" s="79"/>
      <c r="BA444" s="79"/>
      <c r="BB444" s="79"/>
      <c r="BC444" s="79"/>
      <c r="BD444" s="79"/>
      <c r="BE444" s="79"/>
      <c r="BF444" s="79"/>
      <c r="BG444" s="79"/>
      <c r="BH444" s="79"/>
      <c r="BI444" s="79"/>
      <c r="BJ444" s="79"/>
      <c r="BK444" s="79"/>
      <c r="BL444" s="79"/>
      <c r="BM444" s="79"/>
      <c r="BN444" s="79"/>
      <c r="BO444" s="79"/>
      <c r="BP444" s="79"/>
    </row>
    <row r="445" spans="1:68" ht="12.7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  <c r="AH445" s="79"/>
      <c r="AI445" s="79"/>
      <c r="AJ445" s="79"/>
      <c r="AK445" s="79"/>
      <c r="AL445" s="79"/>
      <c r="AM445" s="79"/>
      <c r="AN445" s="79"/>
      <c r="AO445" s="79"/>
      <c r="AP445" s="79"/>
      <c r="AQ445" s="79"/>
      <c r="AR445" s="79"/>
      <c r="AS445" s="79"/>
      <c r="AT445" s="79"/>
      <c r="AU445" s="79"/>
      <c r="AV445" s="79"/>
      <c r="AW445" s="79"/>
      <c r="AX445" s="79"/>
      <c r="AY445" s="79"/>
      <c r="AZ445" s="79"/>
      <c r="BA445" s="79"/>
      <c r="BB445" s="79"/>
      <c r="BC445" s="79"/>
      <c r="BD445" s="79"/>
      <c r="BE445" s="79"/>
      <c r="BF445" s="79"/>
      <c r="BG445" s="79"/>
      <c r="BH445" s="79"/>
      <c r="BI445" s="79"/>
      <c r="BJ445" s="79"/>
      <c r="BK445" s="79"/>
      <c r="BL445" s="79"/>
      <c r="BM445" s="79"/>
      <c r="BN445" s="79"/>
      <c r="BO445" s="79"/>
      <c r="BP445" s="79"/>
    </row>
    <row r="446" spans="1:68" ht="12.7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  <c r="AT446" s="79"/>
      <c r="AU446" s="79"/>
      <c r="AV446" s="79"/>
      <c r="AW446" s="79"/>
      <c r="AX446" s="79"/>
      <c r="AY446" s="79"/>
      <c r="AZ446" s="79"/>
      <c r="BA446" s="79"/>
      <c r="BB446" s="79"/>
      <c r="BC446" s="79"/>
      <c r="BD446" s="79"/>
      <c r="BE446" s="79"/>
      <c r="BF446" s="79"/>
      <c r="BG446" s="79"/>
      <c r="BH446" s="79"/>
      <c r="BI446" s="79"/>
      <c r="BJ446" s="79"/>
      <c r="BK446" s="79"/>
      <c r="BL446" s="79"/>
      <c r="BM446" s="79"/>
      <c r="BN446" s="79"/>
      <c r="BO446" s="79"/>
      <c r="BP446" s="79"/>
    </row>
    <row r="447" spans="1:68" ht="12.7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  <c r="AH447" s="79"/>
      <c r="AI447" s="79"/>
      <c r="AJ447" s="79"/>
      <c r="AK447" s="79"/>
      <c r="AL447" s="79"/>
      <c r="AM447" s="79"/>
      <c r="AN447" s="79"/>
      <c r="AO447" s="79"/>
      <c r="AP447" s="79"/>
      <c r="AQ447" s="79"/>
      <c r="AR447" s="79"/>
      <c r="AS447" s="79"/>
      <c r="AT447" s="79"/>
      <c r="AU447" s="79"/>
      <c r="AV447" s="79"/>
      <c r="AW447" s="79"/>
      <c r="AX447" s="79"/>
      <c r="AY447" s="79"/>
      <c r="AZ447" s="79"/>
      <c r="BA447" s="79"/>
      <c r="BB447" s="79"/>
      <c r="BC447" s="79"/>
      <c r="BD447" s="79"/>
      <c r="BE447" s="79"/>
      <c r="BF447" s="79"/>
      <c r="BG447" s="79"/>
      <c r="BH447" s="79"/>
      <c r="BI447" s="79"/>
      <c r="BJ447" s="79"/>
      <c r="BK447" s="79"/>
      <c r="BL447" s="79"/>
      <c r="BM447" s="79"/>
      <c r="BN447" s="79"/>
      <c r="BO447" s="79"/>
      <c r="BP447" s="79"/>
    </row>
    <row r="448" spans="1:68" ht="12.7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  <c r="AH448" s="79"/>
      <c r="AI448" s="79"/>
      <c r="AJ448" s="79"/>
      <c r="AK448" s="79"/>
      <c r="AL448" s="79"/>
      <c r="AM448" s="79"/>
      <c r="AN448" s="79"/>
      <c r="AO448" s="79"/>
      <c r="AP448" s="79"/>
      <c r="AQ448" s="79"/>
      <c r="AR448" s="79"/>
      <c r="AS448" s="79"/>
      <c r="AT448" s="79"/>
      <c r="AU448" s="79"/>
      <c r="AV448" s="79"/>
      <c r="AW448" s="79"/>
      <c r="AX448" s="79"/>
      <c r="AY448" s="79"/>
      <c r="AZ448" s="79"/>
      <c r="BA448" s="79"/>
      <c r="BB448" s="79"/>
      <c r="BC448" s="79"/>
      <c r="BD448" s="79"/>
      <c r="BE448" s="79"/>
      <c r="BF448" s="79"/>
      <c r="BG448" s="79"/>
      <c r="BH448" s="79"/>
      <c r="BI448" s="79"/>
      <c r="BJ448" s="79"/>
      <c r="BK448" s="79"/>
      <c r="BL448" s="79"/>
      <c r="BM448" s="79"/>
      <c r="BN448" s="79"/>
      <c r="BO448" s="79"/>
      <c r="BP448" s="79"/>
    </row>
    <row r="449" spans="1:68" ht="12.7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  <c r="AH449" s="79"/>
      <c r="AI449" s="79"/>
      <c r="AJ449" s="79"/>
      <c r="AK449" s="79"/>
      <c r="AL449" s="79"/>
      <c r="AM449" s="79"/>
      <c r="AN449" s="79"/>
      <c r="AO449" s="79"/>
      <c r="AP449" s="79"/>
      <c r="AQ449" s="79"/>
      <c r="AR449" s="79"/>
      <c r="AS449" s="79"/>
      <c r="AT449" s="79"/>
      <c r="AU449" s="79"/>
      <c r="AV449" s="79"/>
      <c r="AW449" s="79"/>
      <c r="AX449" s="79"/>
      <c r="AY449" s="79"/>
      <c r="AZ449" s="79"/>
      <c r="BA449" s="79"/>
      <c r="BB449" s="79"/>
      <c r="BC449" s="79"/>
      <c r="BD449" s="79"/>
      <c r="BE449" s="79"/>
      <c r="BF449" s="79"/>
      <c r="BG449" s="79"/>
      <c r="BH449" s="79"/>
      <c r="BI449" s="79"/>
      <c r="BJ449" s="79"/>
      <c r="BK449" s="79"/>
      <c r="BL449" s="79"/>
      <c r="BM449" s="79"/>
      <c r="BN449" s="79"/>
      <c r="BO449" s="79"/>
      <c r="BP449" s="79"/>
    </row>
    <row r="450" spans="1:68" ht="12.7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79"/>
      <c r="AL450" s="79"/>
      <c r="AM450" s="79"/>
      <c r="AN450" s="79"/>
      <c r="AO450" s="79"/>
      <c r="AP450" s="79"/>
      <c r="AQ450" s="79"/>
      <c r="AR450" s="79"/>
      <c r="AS450" s="79"/>
      <c r="AT450" s="79"/>
      <c r="AU450" s="79"/>
      <c r="AV450" s="79"/>
      <c r="AW450" s="79"/>
      <c r="AX450" s="79"/>
      <c r="AY450" s="79"/>
      <c r="AZ450" s="79"/>
      <c r="BA450" s="79"/>
      <c r="BB450" s="79"/>
      <c r="BC450" s="79"/>
      <c r="BD450" s="79"/>
      <c r="BE450" s="79"/>
      <c r="BF450" s="79"/>
      <c r="BG450" s="79"/>
      <c r="BH450" s="79"/>
      <c r="BI450" s="79"/>
      <c r="BJ450" s="79"/>
      <c r="BK450" s="79"/>
      <c r="BL450" s="79"/>
      <c r="BM450" s="79"/>
      <c r="BN450" s="79"/>
      <c r="BO450" s="79"/>
      <c r="BP450" s="79"/>
    </row>
    <row r="451" spans="1:68" ht="12.7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79"/>
      <c r="AL451" s="79"/>
      <c r="AM451" s="79"/>
      <c r="AN451" s="79"/>
      <c r="AO451" s="79"/>
      <c r="AP451" s="79"/>
      <c r="AQ451" s="79"/>
      <c r="AR451" s="79"/>
      <c r="AS451" s="79"/>
      <c r="AT451" s="79"/>
      <c r="AU451" s="79"/>
      <c r="AV451" s="79"/>
      <c r="AW451" s="79"/>
      <c r="AX451" s="79"/>
      <c r="AY451" s="79"/>
      <c r="AZ451" s="79"/>
      <c r="BA451" s="79"/>
      <c r="BB451" s="79"/>
      <c r="BC451" s="79"/>
      <c r="BD451" s="79"/>
      <c r="BE451" s="79"/>
      <c r="BF451" s="79"/>
      <c r="BG451" s="79"/>
      <c r="BH451" s="79"/>
      <c r="BI451" s="79"/>
      <c r="BJ451" s="79"/>
      <c r="BK451" s="79"/>
      <c r="BL451" s="79"/>
      <c r="BM451" s="79"/>
      <c r="BN451" s="79"/>
      <c r="BO451" s="79"/>
      <c r="BP451" s="79"/>
    </row>
    <row r="452" spans="1:68" ht="12.7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  <c r="AH452" s="79"/>
      <c r="AI452" s="79"/>
      <c r="AJ452" s="79"/>
      <c r="AK452" s="79"/>
      <c r="AL452" s="79"/>
      <c r="AM452" s="79"/>
      <c r="AN452" s="79"/>
      <c r="AO452" s="79"/>
      <c r="AP452" s="79"/>
      <c r="AQ452" s="79"/>
      <c r="AR452" s="79"/>
      <c r="AS452" s="79"/>
      <c r="AT452" s="79"/>
      <c r="AU452" s="79"/>
      <c r="AV452" s="79"/>
      <c r="AW452" s="79"/>
      <c r="AX452" s="79"/>
      <c r="AY452" s="79"/>
      <c r="AZ452" s="79"/>
      <c r="BA452" s="79"/>
      <c r="BB452" s="79"/>
      <c r="BC452" s="79"/>
      <c r="BD452" s="79"/>
      <c r="BE452" s="79"/>
      <c r="BF452" s="79"/>
      <c r="BG452" s="79"/>
      <c r="BH452" s="79"/>
      <c r="BI452" s="79"/>
      <c r="BJ452" s="79"/>
      <c r="BK452" s="79"/>
      <c r="BL452" s="79"/>
      <c r="BM452" s="79"/>
      <c r="BN452" s="79"/>
      <c r="BO452" s="79"/>
      <c r="BP452" s="79"/>
    </row>
    <row r="453" spans="1:68" ht="12.7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  <c r="AH453" s="79"/>
      <c r="AI453" s="79"/>
      <c r="AJ453" s="79"/>
      <c r="AK453" s="79"/>
      <c r="AL453" s="79"/>
      <c r="AM453" s="79"/>
      <c r="AN453" s="79"/>
      <c r="AO453" s="79"/>
      <c r="AP453" s="79"/>
      <c r="AQ453" s="79"/>
      <c r="AR453" s="79"/>
      <c r="AS453" s="79"/>
      <c r="AT453" s="79"/>
      <c r="AU453" s="79"/>
      <c r="AV453" s="79"/>
      <c r="AW453" s="79"/>
      <c r="AX453" s="79"/>
      <c r="AY453" s="79"/>
      <c r="AZ453" s="79"/>
      <c r="BA453" s="79"/>
      <c r="BB453" s="79"/>
      <c r="BC453" s="79"/>
      <c r="BD453" s="79"/>
      <c r="BE453" s="79"/>
      <c r="BF453" s="79"/>
      <c r="BG453" s="79"/>
      <c r="BH453" s="79"/>
      <c r="BI453" s="79"/>
      <c r="BJ453" s="79"/>
      <c r="BK453" s="79"/>
      <c r="BL453" s="79"/>
      <c r="BM453" s="79"/>
      <c r="BN453" s="79"/>
      <c r="BO453" s="79"/>
      <c r="BP453" s="79"/>
    </row>
    <row r="454" spans="1:68" ht="12.7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79"/>
      <c r="AL454" s="79"/>
      <c r="AM454" s="79"/>
      <c r="AN454" s="79"/>
      <c r="AO454" s="79"/>
      <c r="AP454" s="79"/>
      <c r="AQ454" s="79"/>
      <c r="AR454" s="79"/>
      <c r="AS454" s="79"/>
      <c r="AT454" s="79"/>
      <c r="AU454" s="79"/>
      <c r="AV454" s="79"/>
      <c r="AW454" s="79"/>
      <c r="AX454" s="79"/>
      <c r="AY454" s="79"/>
      <c r="AZ454" s="79"/>
      <c r="BA454" s="79"/>
      <c r="BB454" s="79"/>
      <c r="BC454" s="79"/>
      <c r="BD454" s="79"/>
      <c r="BE454" s="79"/>
      <c r="BF454" s="79"/>
      <c r="BG454" s="79"/>
      <c r="BH454" s="79"/>
      <c r="BI454" s="79"/>
      <c r="BJ454" s="79"/>
      <c r="BK454" s="79"/>
      <c r="BL454" s="79"/>
      <c r="BM454" s="79"/>
      <c r="BN454" s="79"/>
      <c r="BO454" s="79"/>
      <c r="BP454" s="79"/>
    </row>
    <row r="455" spans="1:68" ht="12.7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  <c r="AH455" s="79"/>
      <c r="AI455" s="79"/>
      <c r="AJ455" s="79"/>
      <c r="AK455" s="79"/>
      <c r="AL455" s="79"/>
      <c r="AM455" s="79"/>
      <c r="AN455" s="79"/>
      <c r="AO455" s="79"/>
      <c r="AP455" s="79"/>
      <c r="AQ455" s="79"/>
      <c r="AR455" s="79"/>
      <c r="AS455" s="79"/>
      <c r="AT455" s="79"/>
      <c r="AU455" s="79"/>
      <c r="AV455" s="79"/>
      <c r="AW455" s="79"/>
      <c r="AX455" s="79"/>
      <c r="AY455" s="79"/>
      <c r="AZ455" s="79"/>
      <c r="BA455" s="79"/>
      <c r="BB455" s="79"/>
      <c r="BC455" s="79"/>
      <c r="BD455" s="79"/>
      <c r="BE455" s="79"/>
      <c r="BF455" s="79"/>
      <c r="BG455" s="79"/>
      <c r="BH455" s="79"/>
      <c r="BI455" s="79"/>
      <c r="BJ455" s="79"/>
      <c r="BK455" s="79"/>
      <c r="BL455" s="79"/>
      <c r="BM455" s="79"/>
      <c r="BN455" s="79"/>
      <c r="BO455" s="79"/>
      <c r="BP455" s="79"/>
    </row>
    <row r="456" spans="1:68" ht="12.7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  <c r="AP456" s="79"/>
      <c r="AQ456" s="79"/>
      <c r="AR456" s="79"/>
      <c r="AS456" s="79"/>
      <c r="AT456" s="79"/>
      <c r="AU456" s="79"/>
      <c r="AV456" s="79"/>
      <c r="AW456" s="79"/>
      <c r="AX456" s="79"/>
      <c r="AY456" s="79"/>
      <c r="AZ456" s="79"/>
      <c r="BA456" s="79"/>
      <c r="BB456" s="79"/>
      <c r="BC456" s="79"/>
      <c r="BD456" s="79"/>
      <c r="BE456" s="79"/>
      <c r="BF456" s="79"/>
      <c r="BG456" s="79"/>
      <c r="BH456" s="79"/>
      <c r="BI456" s="79"/>
      <c r="BJ456" s="79"/>
      <c r="BK456" s="79"/>
      <c r="BL456" s="79"/>
      <c r="BM456" s="79"/>
      <c r="BN456" s="79"/>
      <c r="BO456" s="79"/>
      <c r="BP456" s="79"/>
    </row>
    <row r="457" spans="1:68" ht="12.7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  <c r="AH457" s="79"/>
      <c r="AI457" s="79"/>
      <c r="AJ457" s="79"/>
      <c r="AK457" s="79"/>
      <c r="AL457" s="79"/>
      <c r="AM457" s="79"/>
      <c r="AN457" s="79"/>
      <c r="AO457" s="79"/>
      <c r="AP457" s="79"/>
      <c r="AQ457" s="79"/>
      <c r="AR457" s="79"/>
      <c r="AS457" s="79"/>
      <c r="AT457" s="79"/>
      <c r="AU457" s="79"/>
      <c r="AV457" s="79"/>
      <c r="AW457" s="79"/>
      <c r="AX457" s="79"/>
      <c r="AY457" s="79"/>
      <c r="AZ457" s="79"/>
      <c r="BA457" s="79"/>
      <c r="BB457" s="79"/>
      <c r="BC457" s="79"/>
      <c r="BD457" s="79"/>
      <c r="BE457" s="79"/>
      <c r="BF457" s="79"/>
      <c r="BG457" s="79"/>
      <c r="BH457" s="79"/>
      <c r="BI457" s="79"/>
      <c r="BJ457" s="79"/>
      <c r="BK457" s="79"/>
      <c r="BL457" s="79"/>
      <c r="BM457" s="79"/>
      <c r="BN457" s="79"/>
      <c r="BO457" s="79"/>
      <c r="BP457" s="79"/>
    </row>
    <row r="458" spans="1:68" ht="12.7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  <c r="AH458" s="79"/>
      <c r="AI458" s="79"/>
      <c r="AJ458" s="79"/>
      <c r="AK458" s="79"/>
      <c r="AL458" s="79"/>
      <c r="AM458" s="79"/>
      <c r="AN458" s="79"/>
      <c r="AO458" s="79"/>
      <c r="AP458" s="79"/>
      <c r="AQ458" s="79"/>
      <c r="AR458" s="79"/>
      <c r="AS458" s="79"/>
      <c r="AT458" s="79"/>
      <c r="AU458" s="79"/>
      <c r="AV458" s="79"/>
      <c r="AW458" s="79"/>
      <c r="AX458" s="79"/>
      <c r="AY458" s="79"/>
      <c r="AZ458" s="79"/>
      <c r="BA458" s="79"/>
      <c r="BB458" s="79"/>
      <c r="BC458" s="79"/>
      <c r="BD458" s="79"/>
      <c r="BE458" s="79"/>
      <c r="BF458" s="79"/>
      <c r="BG458" s="79"/>
      <c r="BH458" s="79"/>
      <c r="BI458" s="79"/>
      <c r="BJ458" s="79"/>
      <c r="BK458" s="79"/>
      <c r="BL458" s="79"/>
      <c r="BM458" s="79"/>
      <c r="BN458" s="79"/>
      <c r="BO458" s="79"/>
      <c r="BP458" s="79"/>
    </row>
    <row r="459" spans="1:68" ht="12.7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  <c r="AH459" s="79"/>
      <c r="AI459" s="79"/>
      <c r="AJ459" s="79"/>
      <c r="AK459" s="79"/>
      <c r="AL459" s="79"/>
      <c r="AM459" s="79"/>
      <c r="AN459" s="79"/>
      <c r="AO459" s="79"/>
      <c r="AP459" s="79"/>
      <c r="AQ459" s="79"/>
      <c r="AR459" s="79"/>
      <c r="AS459" s="79"/>
      <c r="AT459" s="79"/>
      <c r="AU459" s="79"/>
      <c r="AV459" s="79"/>
      <c r="AW459" s="79"/>
      <c r="AX459" s="79"/>
      <c r="AY459" s="79"/>
      <c r="AZ459" s="79"/>
      <c r="BA459" s="79"/>
      <c r="BB459" s="79"/>
      <c r="BC459" s="79"/>
      <c r="BD459" s="79"/>
      <c r="BE459" s="79"/>
      <c r="BF459" s="79"/>
      <c r="BG459" s="79"/>
      <c r="BH459" s="79"/>
      <c r="BI459" s="79"/>
      <c r="BJ459" s="79"/>
      <c r="BK459" s="79"/>
      <c r="BL459" s="79"/>
      <c r="BM459" s="79"/>
      <c r="BN459" s="79"/>
      <c r="BO459" s="79"/>
      <c r="BP459" s="79"/>
    </row>
    <row r="460" spans="1:68" ht="12.7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79"/>
      <c r="AL460" s="79"/>
      <c r="AM460" s="79"/>
      <c r="AN460" s="79"/>
      <c r="AO460" s="79"/>
      <c r="AP460" s="79"/>
      <c r="AQ460" s="79"/>
      <c r="AR460" s="79"/>
      <c r="AS460" s="79"/>
      <c r="AT460" s="79"/>
      <c r="AU460" s="79"/>
      <c r="AV460" s="79"/>
      <c r="AW460" s="79"/>
      <c r="AX460" s="79"/>
      <c r="AY460" s="79"/>
      <c r="AZ460" s="79"/>
      <c r="BA460" s="79"/>
      <c r="BB460" s="79"/>
      <c r="BC460" s="79"/>
      <c r="BD460" s="79"/>
      <c r="BE460" s="79"/>
      <c r="BF460" s="79"/>
      <c r="BG460" s="79"/>
      <c r="BH460" s="79"/>
      <c r="BI460" s="79"/>
      <c r="BJ460" s="79"/>
      <c r="BK460" s="79"/>
      <c r="BL460" s="79"/>
      <c r="BM460" s="79"/>
      <c r="BN460" s="79"/>
      <c r="BO460" s="79"/>
      <c r="BP460" s="79"/>
    </row>
    <row r="461" spans="1:68" ht="12.7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79"/>
      <c r="AL461" s="79"/>
      <c r="AM461" s="79"/>
      <c r="AN461" s="79"/>
      <c r="AO461" s="79"/>
      <c r="AP461" s="79"/>
      <c r="AQ461" s="79"/>
      <c r="AR461" s="79"/>
      <c r="AS461" s="79"/>
      <c r="AT461" s="79"/>
      <c r="AU461" s="79"/>
      <c r="AV461" s="79"/>
      <c r="AW461" s="79"/>
      <c r="AX461" s="79"/>
      <c r="AY461" s="79"/>
      <c r="AZ461" s="79"/>
      <c r="BA461" s="79"/>
      <c r="BB461" s="79"/>
      <c r="BC461" s="79"/>
      <c r="BD461" s="79"/>
      <c r="BE461" s="79"/>
      <c r="BF461" s="79"/>
      <c r="BG461" s="79"/>
      <c r="BH461" s="79"/>
      <c r="BI461" s="79"/>
      <c r="BJ461" s="79"/>
      <c r="BK461" s="79"/>
      <c r="BL461" s="79"/>
      <c r="BM461" s="79"/>
      <c r="BN461" s="79"/>
      <c r="BO461" s="79"/>
      <c r="BP461" s="79"/>
    </row>
    <row r="462" spans="1:68" ht="12.7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79"/>
      <c r="AL462" s="79"/>
      <c r="AM462" s="79"/>
      <c r="AN462" s="79"/>
      <c r="AO462" s="79"/>
      <c r="AP462" s="79"/>
      <c r="AQ462" s="79"/>
      <c r="AR462" s="79"/>
      <c r="AS462" s="79"/>
      <c r="AT462" s="79"/>
      <c r="AU462" s="79"/>
      <c r="AV462" s="79"/>
      <c r="AW462" s="79"/>
      <c r="AX462" s="79"/>
      <c r="AY462" s="79"/>
      <c r="AZ462" s="79"/>
      <c r="BA462" s="79"/>
      <c r="BB462" s="79"/>
      <c r="BC462" s="79"/>
      <c r="BD462" s="79"/>
      <c r="BE462" s="79"/>
      <c r="BF462" s="79"/>
      <c r="BG462" s="79"/>
      <c r="BH462" s="79"/>
      <c r="BI462" s="79"/>
      <c r="BJ462" s="79"/>
      <c r="BK462" s="79"/>
      <c r="BL462" s="79"/>
      <c r="BM462" s="79"/>
      <c r="BN462" s="79"/>
      <c r="BO462" s="79"/>
      <c r="BP462" s="79"/>
    </row>
    <row r="463" spans="1:68" ht="12.7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  <c r="AH463" s="79"/>
      <c r="AI463" s="79"/>
      <c r="AJ463" s="79"/>
      <c r="AK463" s="79"/>
      <c r="AL463" s="79"/>
      <c r="AM463" s="79"/>
      <c r="AN463" s="79"/>
      <c r="AO463" s="79"/>
      <c r="AP463" s="79"/>
      <c r="AQ463" s="79"/>
      <c r="AR463" s="79"/>
      <c r="AS463" s="79"/>
      <c r="AT463" s="79"/>
      <c r="AU463" s="79"/>
      <c r="AV463" s="79"/>
      <c r="AW463" s="79"/>
      <c r="AX463" s="79"/>
      <c r="AY463" s="79"/>
      <c r="AZ463" s="79"/>
      <c r="BA463" s="79"/>
      <c r="BB463" s="79"/>
      <c r="BC463" s="79"/>
      <c r="BD463" s="79"/>
      <c r="BE463" s="79"/>
      <c r="BF463" s="79"/>
      <c r="BG463" s="79"/>
      <c r="BH463" s="79"/>
      <c r="BI463" s="79"/>
      <c r="BJ463" s="79"/>
      <c r="BK463" s="79"/>
      <c r="BL463" s="79"/>
      <c r="BM463" s="79"/>
      <c r="BN463" s="79"/>
      <c r="BO463" s="79"/>
      <c r="BP463" s="79"/>
    </row>
    <row r="464" spans="1:68" ht="12.7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79"/>
      <c r="AL464" s="79"/>
      <c r="AM464" s="79"/>
      <c r="AN464" s="79"/>
      <c r="AO464" s="79"/>
      <c r="AP464" s="79"/>
      <c r="AQ464" s="79"/>
      <c r="AR464" s="79"/>
      <c r="AS464" s="79"/>
      <c r="AT464" s="79"/>
      <c r="AU464" s="79"/>
      <c r="AV464" s="79"/>
      <c r="AW464" s="79"/>
      <c r="AX464" s="79"/>
      <c r="AY464" s="79"/>
      <c r="AZ464" s="79"/>
      <c r="BA464" s="79"/>
      <c r="BB464" s="79"/>
      <c r="BC464" s="79"/>
      <c r="BD464" s="79"/>
      <c r="BE464" s="79"/>
      <c r="BF464" s="79"/>
      <c r="BG464" s="79"/>
      <c r="BH464" s="79"/>
      <c r="BI464" s="79"/>
      <c r="BJ464" s="79"/>
      <c r="BK464" s="79"/>
      <c r="BL464" s="79"/>
      <c r="BM464" s="79"/>
      <c r="BN464" s="79"/>
      <c r="BO464" s="79"/>
      <c r="BP464" s="79"/>
    </row>
    <row r="465" spans="1:68" ht="12.7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79"/>
      <c r="AL465" s="79"/>
      <c r="AM465" s="79"/>
      <c r="AN465" s="79"/>
      <c r="AO465" s="79"/>
      <c r="AP465" s="79"/>
      <c r="AQ465" s="79"/>
      <c r="AR465" s="79"/>
      <c r="AS465" s="79"/>
      <c r="AT465" s="79"/>
      <c r="AU465" s="79"/>
      <c r="AV465" s="79"/>
      <c r="AW465" s="79"/>
      <c r="AX465" s="79"/>
      <c r="AY465" s="79"/>
      <c r="AZ465" s="79"/>
      <c r="BA465" s="79"/>
      <c r="BB465" s="79"/>
      <c r="BC465" s="79"/>
      <c r="BD465" s="79"/>
      <c r="BE465" s="79"/>
      <c r="BF465" s="79"/>
      <c r="BG465" s="79"/>
      <c r="BH465" s="79"/>
      <c r="BI465" s="79"/>
      <c r="BJ465" s="79"/>
      <c r="BK465" s="79"/>
      <c r="BL465" s="79"/>
      <c r="BM465" s="79"/>
      <c r="BN465" s="79"/>
      <c r="BO465" s="79"/>
      <c r="BP465" s="79"/>
    </row>
    <row r="466" spans="1:68" ht="12.7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79"/>
      <c r="AL466" s="79"/>
      <c r="AM466" s="79"/>
      <c r="AN466" s="79"/>
      <c r="AO466" s="79"/>
      <c r="AP466" s="79"/>
      <c r="AQ466" s="79"/>
      <c r="AR466" s="79"/>
      <c r="AS466" s="79"/>
      <c r="AT466" s="79"/>
      <c r="AU466" s="79"/>
      <c r="AV466" s="79"/>
      <c r="AW466" s="79"/>
      <c r="AX466" s="79"/>
      <c r="AY466" s="79"/>
      <c r="AZ466" s="79"/>
      <c r="BA466" s="79"/>
      <c r="BB466" s="79"/>
      <c r="BC466" s="79"/>
      <c r="BD466" s="79"/>
      <c r="BE466" s="79"/>
      <c r="BF466" s="79"/>
      <c r="BG466" s="79"/>
      <c r="BH466" s="79"/>
      <c r="BI466" s="79"/>
      <c r="BJ466" s="79"/>
      <c r="BK466" s="79"/>
      <c r="BL466" s="79"/>
      <c r="BM466" s="79"/>
      <c r="BN466" s="79"/>
      <c r="BO466" s="79"/>
      <c r="BP466" s="79"/>
    </row>
    <row r="467" spans="1:68" ht="12.7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79"/>
      <c r="AL467" s="79"/>
      <c r="AM467" s="79"/>
      <c r="AN467" s="79"/>
      <c r="AO467" s="79"/>
      <c r="AP467" s="79"/>
      <c r="AQ467" s="79"/>
      <c r="AR467" s="79"/>
      <c r="AS467" s="79"/>
      <c r="AT467" s="79"/>
      <c r="AU467" s="79"/>
      <c r="AV467" s="79"/>
      <c r="AW467" s="79"/>
      <c r="AX467" s="79"/>
      <c r="AY467" s="79"/>
      <c r="AZ467" s="79"/>
      <c r="BA467" s="79"/>
      <c r="BB467" s="79"/>
      <c r="BC467" s="79"/>
      <c r="BD467" s="79"/>
      <c r="BE467" s="79"/>
      <c r="BF467" s="79"/>
      <c r="BG467" s="79"/>
      <c r="BH467" s="79"/>
      <c r="BI467" s="79"/>
      <c r="BJ467" s="79"/>
      <c r="BK467" s="79"/>
      <c r="BL467" s="79"/>
      <c r="BM467" s="79"/>
      <c r="BN467" s="79"/>
      <c r="BO467" s="79"/>
      <c r="BP467" s="79"/>
    </row>
    <row r="468" spans="1:68" ht="12.7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  <c r="AW468" s="79"/>
      <c r="AX468" s="79"/>
      <c r="AY468" s="79"/>
      <c r="AZ468" s="79"/>
      <c r="BA468" s="79"/>
      <c r="BB468" s="79"/>
      <c r="BC468" s="79"/>
      <c r="BD468" s="79"/>
      <c r="BE468" s="79"/>
      <c r="BF468" s="79"/>
      <c r="BG468" s="79"/>
      <c r="BH468" s="79"/>
      <c r="BI468" s="79"/>
      <c r="BJ468" s="79"/>
      <c r="BK468" s="79"/>
      <c r="BL468" s="79"/>
      <c r="BM468" s="79"/>
      <c r="BN468" s="79"/>
      <c r="BO468" s="79"/>
      <c r="BP468" s="79"/>
    </row>
    <row r="469" spans="1:68" ht="12.7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79"/>
      <c r="AL469" s="79"/>
      <c r="AM469" s="79"/>
      <c r="AN469" s="79"/>
      <c r="AO469" s="79"/>
      <c r="AP469" s="79"/>
      <c r="AQ469" s="79"/>
      <c r="AR469" s="79"/>
      <c r="AS469" s="79"/>
      <c r="AT469" s="79"/>
      <c r="AU469" s="79"/>
      <c r="AV469" s="79"/>
      <c r="AW469" s="79"/>
      <c r="AX469" s="79"/>
      <c r="AY469" s="79"/>
      <c r="AZ469" s="79"/>
      <c r="BA469" s="79"/>
      <c r="BB469" s="79"/>
      <c r="BC469" s="79"/>
      <c r="BD469" s="79"/>
      <c r="BE469" s="79"/>
      <c r="BF469" s="79"/>
      <c r="BG469" s="79"/>
      <c r="BH469" s="79"/>
      <c r="BI469" s="79"/>
      <c r="BJ469" s="79"/>
      <c r="BK469" s="79"/>
      <c r="BL469" s="79"/>
      <c r="BM469" s="79"/>
      <c r="BN469" s="79"/>
      <c r="BO469" s="79"/>
      <c r="BP469" s="79"/>
    </row>
    <row r="470" spans="1:68" ht="12.7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79"/>
      <c r="AL470" s="79"/>
      <c r="AM470" s="79"/>
      <c r="AN470" s="79"/>
      <c r="AO470" s="79"/>
      <c r="AP470" s="79"/>
      <c r="AQ470" s="79"/>
      <c r="AR470" s="79"/>
      <c r="AS470" s="79"/>
      <c r="AT470" s="79"/>
      <c r="AU470" s="79"/>
      <c r="AV470" s="79"/>
      <c r="AW470" s="79"/>
      <c r="AX470" s="79"/>
      <c r="AY470" s="79"/>
      <c r="AZ470" s="79"/>
      <c r="BA470" s="79"/>
      <c r="BB470" s="79"/>
      <c r="BC470" s="79"/>
      <c r="BD470" s="79"/>
      <c r="BE470" s="79"/>
      <c r="BF470" s="79"/>
      <c r="BG470" s="79"/>
      <c r="BH470" s="79"/>
      <c r="BI470" s="79"/>
      <c r="BJ470" s="79"/>
      <c r="BK470" s="79"/>
      <c r="BL470" s="79"/>
      <c r="BM470" s="79"/>
      <c r="BN470" s="79"/>
      <c r="BO470" s="79"/>
      <c r="BP470" s="79"/>
    </row>
    <row r="471" spans="1:68" ht="12.7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  <c r="AP471" s="79"/>
      <c r="AQ471" s="79"/>
      <c r="AR471" s="79"/>
      <c r="AS471" s="79"/>
      <c r="AT471" s="79"/>
      <c r="AU471" s="79"/>
      <c r="AV471" s="79"/>
      <c r="AW471" s="79"/>
      <c r="AX471" s="79"/>
      <c r="AY471" s="79"/>
      <c r="AZ471" s="79"/>
      <c r="BA471" s="79"/>
      <c r="BB471" s="79"/>
      <c r="BC471" s="79"/>
      <c r="BD471" s="79"/>
      <c r="BE471" s="79"/>
      <c r="BF471" s="79"/>
      <c r="BG471" s="79"/>
      <c r="BH471" s="79"/>
      <c r="BI471" s="79"/>
      <c r="BJ471" s="79"/>
      <c r="BK471" s="79"/>
      <c r="BL471" s="79"/>
      <c r="BM471" s="79"/>
      <c r="BN471" s="79"/>
      <c r="BO471" s="79"/>
      <c r="BP471" s="79"/>
    </row>
    <row r="472" spans="1:68" ht="12.7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79"/>
      <c r="AL472" s="79"/>
      <c r="AM472" s="79"/>
      <c r="AN472" s="79"/>
      <c r="AO472" s="79"/>
      <c r="AP472" s="79"/>
      <c r="AQ472" s="79"/>
      <c r="AR472" s="79"/>
      <c r="AS472" s="79"/>
      <c r="AT472" s="79"/>
      <c r="AU472" s="79"/>
      <c r="AV472" s="79"/>
      <c r="AW472" s="79"/>
      <c r="AX472" s="79"/>
      <c r="AY472" s="79"/>
      <c r="AZ472" s="79"/>
      <c r="BA472" s="79"/>
      <c r="BB472" s="79"/>
      <c r="BC472" s="79"/>
      <c r="BD472" s="79"/>
      <c r="BE472" s="79"/>
      <c r="BF472" s="79"/>
      <c r="BG472" s="79"/>
      <c r="BH472" s="79"/>
      <c r="BI472" s="79"/>
      <c r="BJ472" s="79"/>
      <c r="BK472" s="79"/>
      <c r="BL472" s="79"/>
      <c r="BM472" s="79"/>
      <c r="BN472" s="79"/>
      <c r="BO472" s="79"/>
      <c r="BP472" s="79"/>
    </row>
    <row r="473" spans="1:68" ht="12.7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79"/>
      <c r="AL473" s="79"/>
      <c r="AM473" s="79"/>
      <c r="AN473" s="79"/>
      <c r="AO473" s="79"/>
      <c r="AP473" s="79"/>
      <c r="AQ473" s="79"/>
      <c r="AR473" s="79"/>
      <c r="AS473" s="79"/>
      <c r="AT473" s="79"/>
      <c r="AU473" s="79"/>
      <c r="AV473" s="79"/>
      <c r="AW473" s="79"/>
      <c r="AX473" s="79"/>
      <c r="AY473" s="79"/>
      <c r="AZ473" s="79"/>
      <c r="BA473" s="79"/>
      <c r="BB473" s="79"/>
      <c r="BC473" s="79"/>
      <c r="BD473" s="79"/>
      <c r="BE473" s="79"/>
      <c r="BF473" s="79"/>
      <c r="BG473" s="79"/>
      <c r="BH473" s="79"/>
      <c r="BI473" s="79"/>
      <c r="BJ473" s="79"/>
      <c r="BK473" s="79"/>
      <c r="BL473" s="79"/>
      <c r="BM473" s="79"/>
      <c r="BN473" s="79"/>
      <c r="BO473" s="79"/>
      <c r="BP473" s="79"/>
    </row>
    <row r="474" spans="1:68" ht="12.7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79"/>
      <c r="AL474" s="79"/>
      <c r="AM474" s="79"/>
      <c r="AN474" s="79"/>
      <c r="AO474" s="79"/>
      <c r="AP474" s="79"/>
      <c r="AQ474" s="79"/>
      <c r="AR474" s="79"/>
      <c r="AS474" s="79"/>
      <c r="AT474" s="79"/>
      <c r="AU474" s="79"/>
      <c r="AV474" s="79"/>
      <c r="AW474" s="79"/>
      <c r="AX474" s="79"/>
      <c r="AY474" s="79"/>
      <c r="AZ474" s="79"/>
      <c r="BA474" s="79"/>
      <c r="BB474" s="79"/>
      <c r="BC474" s="79"/>
      <c r="BD474" s="79"/>
      <c r="BE474" s="79"/>
      <c r="BF474" s="79"/>
      <c r="BG474" s="79"/>
      <c r="BH474" s="79"/>
      <c r="BI474" s="79"/>
      <c r="BJ474" s="79"/>
      <c r="BK474" s="79"/>
      <c r="BL474" s="79"/>
      <c r="BM474" s="79"/>
      <c r="BN474" s="79"/>
      <c r="BO474" s="79"/>
      <c r="BP474" s="79"/>
    </row>
    <row r="475" spans="1:68" ht="12.7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79"/>
      <c r="AL475" s="79"/>
      <c r="AM475" s="79"/>
      <c r="AN475" s="79"/>
      <c r="AO475" s="79"/>
      <c r="AP475" s="79"/>
      <c r="AQ475" s="79"/>
      <c r="AR475" s="79"/>
      <c r="AS475" s="79"/>
      <c r="AT475" s="79"/>
      <c r="AU475" s="79"/>
      <c r="AV475" s="79"/>
      <c r="AW475" s="79"/>
      <c r="AX475" s="79"/>
      <c r="AY475" s="79"/>
      <c r="AZ475" s="79"/>
      <c r="BA475" s="79"/>
      <c r="BB475" s="79"/>
      <c r="BC475" s="79"/>
      <c r="BD475" s="79"/>
      <c r="BE475" s="79"/>
      <c r="BF475" s="79"/>
      <c r="BG475" s="79"/>
      <c r="BH475" s="79"/>
      <c r="BI475" s="79"/>
      <c r="BJ475" s="79"/>
      <c r="BK475" s="79"/>
      <c r="BL475" s="79"/>
      <c r="BM475" s="79"/>
      <c r="BN475" s="79"/>
      <c r="BO475" s="79"/>
      <c r="BP475" s="79"/>
    </row>
    <row r="476" spans="1:68" ht="12.7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79"/>
      <c r="AL476" s="79"/>
      <c r="AM476" s="79"/>
      <c r="AN476" s="79"/>
      <c r="AO476" s="79"/>
      <c r="AP476" s="79"/>
      <c r="AQ476" s="79"/>
      <c r="AR476" s="79"/>
      <c r="AS476" s="79"/>
      <c r="AT476" s="79"/>
      <c r="AU476" s="79"/>
      <c r="AV476" s="79"/>
      <c r="AW476" s="79"/>
      <c r="AX476" s="79"/>
      <c r="AY476" s="79"/>
      <c r="AZ476" s="79"/>
      <c r="BA476" s="79"/>
      <c r="BB476" s="79"/>
      <c r="BC476" s="79"/>
      <c r="BD476" s="79"/>
      <c r="BE476" s="79"/>
      <c r="BF476" s="79"/>
      <c r="BG476" s="79"/>
      <c r="BH476" s="79"/>
      <c r="BI476" s="79"/>
      <c r="BJ476" s="79"/>
      <c r="BK476" s="79"/>
      <c r="BL476" s="79"/>
      <c r="BM476" s="79"/>
      <c r="BN476" s="79"/>
      <c r="BO476" s="79"/>
      <c r="BP476" s="79"/>
    </row>
    <row r="477" spans="1:68" ht="12.7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79"/>
      <c r="AL477" s="79"/>
      <c r="AM477" s="79"/>
      <c r="AN477" s="79"/>
      <c r="AO477" s="79"/>
      <c r="AP477" s="79"/>
      <c r="AQ477" s="79"/>
      <c r="AR477" s="79"/>
      <c r="AS477" s="79"/>
      <c r="AT477" s="79"/>
      <c r="AU477" s="79"/>
      <c r="AV477" s="79"/>
      <c r="AW477" s="79"/>
      <c r="AX477" s="79"/>
      <c r="AY477" s="79"/>
      <c r="AZ477" s="79"/>
      <c r="BA477" s="79"/>
      <c r="BB477" s="79"/>
      <c r="BC477" s="79"/>
      <c r="BD477" s="79"/>
      <c r="BE477" s="79"/>
      <c r="BF477" s="79"/>
      <c r="BG477" s="79"/>
      <c r="BH477" s="79"/>
      <c r="BI477" s="79"/>
      <c r="BJ477" s="79"/>
      <c r="BK477" s="79"/>
      <c r="BL477" s="79"/>
      <c r="BM477" s="79"/>
      <c r="BN477" s="79"/>
      <c r="BO477" s="79"/>
      <c r="BP477" s="79"/>
    </row>
    <row r="478" spans="1:68" ht="12.7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79"/>
      <c r="AL478" s="79"/>
      <c r="AM478" s="79"/>
      <c r="AN478" s="79"/>
      <c r="AO478" s="79"/>
      <c r="AP478" s="79"/>
      <c r="AQ478" s="79"/>
      <c r="AR478" s="79"/>
      <c r="AS478" s="79"/>
      <c r="AT478" s="79"/>
      <c r="AU478" s="79"/>
      <c r="AV478" s="79"/>
      <c r="AW478" s="79"/>
      <c r="AX478" s="79"/>
      <c r="AY478" s="79"/>
      <c r="AZ478" s="79"/>
      <c r="BA478" s="79"/>
      <c r="BB478" s="79"/>
      <c r="BC478" s="79"/>
      <c r="BD478" s="79"/>
      <c r="BE478" s="79"/>
      <c r="BF478" s="79"/>
      <c r="BG478" s="79"/>
      <c r="BH478" s="79"/>
      <c r="BI478" s="79"/>
      <c r="BJ478" s="79"/>
      <c r="BK478" s="79"/>
      <c r="BL478" s="79"/>
      <c r="BM478" s="79"/>
      <c r="BN478" s="79"/>
      <c r="BO478" s="79"/>
      <c r="BP478" s="79"/>
    </row>
    <row r="479" spans="1:68" ht="12.7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79"/>
      <c r="AL479" s="79"/>
      <c r="AM479" s="79"/>
      <c r="AN479" s="79"/>
      <c r="AO479" s="79"/>
      <c r="AP479" s="79"/>
      <c r="AQ479" s="79"/>
      <c r="AR479" s="79"/>
      <c r="AS479" s="79"/>
      <c r="AT479" s="79"/>
      <c r="AU479" s="79"/>
      <c r="AV479" s="79"/>
      <c r="AW479" s="79"/>
      <c r="AX479" s="79"/>
      <c r="AY479" s="79"/>
      <c r="AZ479" s="79"/>
      <c r="BA479" s="79"/>
      <c r="BB479" s="79"/>
      <c r="BC479" s="79"/>
      <c r="BD479" s="79"/>
      <c r="BE479" s="79"/>
      <c r="BF479" s="79"/>
      <c r="BG479" s="79"/>
      <c r="BH479" s="79"/>
      <c r="BI479" s="79"/>
      <c r="BJ479" s="79"/>
      <c r="BK479" s="79"/>
      <c r="BL479" s="79"/>
      <c r="BM479" s="79"/>
      <c r="BN479" s="79"/>
      <c r="BO479" s="79"/>
      <c r="BP479" s="79"/>
    </row>
    <row r="480" spans="1:68" ht="12.7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79"/>
      <c r="AL480" s="79"/>
      <c r="AM480" s="79"/>
      <c r="AN480" s="79"/>
      <c r="AO480" s="79"/>
      <c r="AP480" s="79"/>
      <c r="AQ480" s="79"/>
      <c r="AR480" s="79"/>
      <c r="AS480" s="79"/>
      <c r="AT480" s="79"/>
      <c r="AU480" s="79"/>
      <c r="AV480" s="79"/>
      <c r="AW480" s="79"/>
      <c r="AX480" s="79"/>
      <c r="AY480" s="79"/>
      <c r="AZ480" s="79"/>
      <c r="BA480" s="79"/>
      <c r="BB480" s="79"/>
      <c r="BC480" s="79"/>
      <c r="BD480" s="79"/>
      <c r="BE480" s="79"/>
      <c r="BF480" s="79"/>
      <c r="BG480" s="79"/>
      <c r="BH480" s="79"/>
      <c r="BI480" s="79"/>
      <c r="BJ480" s="79"/>
      <c r="BK480" s="79"/>
      <c r="BL480" s="79"/>
      <c r="BM480" s="79"/>
      <c r="BN480" s="79"/>
      <c r="BO480" s="79"/>
      <c r="BP480" s="79"/>
    </row>
    <row r="481" spans="1:68" ht="12.7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79"/>
      <c r="AL481" s="79"/>
      <c r="AM481" s="79"/>
      <c r="AN481" s="79"/>
      <c r="AO481" s="79"/>
      <c r="AP481" s="79"/>
      <c r="AQ481" s="79"/>
      <c r="AR481" s="79"/>
      <c r="AS481" s="79"/>
      <c r="AT481" s="79"/>
      <c r="AU481" s="79"/>
      <c r="AV481" s="79"/>
      <c r="AW481" s="79"/>
      <c r="AX481" s="79"/>
      <c r="AY481" s="79"/>
      <c r="AZ481" s="79"/>
      <c r="BA481" s="79"/>
      <c r="BB481" s="79"/>
      <c r="BC481" s="79"/>
      <c r="BD481" s="79"/>
      <c r="BE481" s="79"/>
      <c r="BF481" s="79"/>
      <c r="BG481" s="79"/>
      <c r="BH481" s="79"/>
      <c r="BI481" s="79"/>
      <c r="BJ481" s="79"/>
      <c r="BK481" s="79"/>
      <c r="BL481" s="79"/>
      <c r="BM481" s="79"/>
      <c r="BN481" s="79"/>
      <c r="BO481" s="79"/>
      <c r="BP481" s="79"/>
    </row>
    <row r="482" spans="1:68" ht="12.7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79"/>
      <c r="AL482" s="79"/>
      <c r="AM482" s="79"/>
      <c r="AN482" s="79"/>
      <c r="AO482" s="79"/>
      <c r="AP482" s="79"/>
      <c r="AQ482" s="79"/>
      <c r="AR482" s="79"/>
      <c r="AS482" s="79"/>
      <c r="AT482" s="79"/>
      <c r="AU482" s="79"/>
      <c r="AV482" s="79"/>
      <c r="AW482" s="79"/>
      <c r="AX482" s="79"/>
      <c r="AY482" s="79"/>
      <c r="AZ482" s="79"/>
      <c r="BA482" s="79"/>
      <c r="BB482" s="79"/>
      <c r="BC482" s="79"/>
      <c r="BD482" s="79"/>
      <c r="BE482" s="79"/>
      <c r="BF482" s="79"/>
      <c r="BG482" s="79"/>
      <c r="BH482" s="79"/>
      <c r="BI482" s="79"/>
      <c r="BJ482" s="79"/>
      <c r="BK482" s="79"/>
      <c r="BL482" s="79"/>
      <c r="BM482" s="79"/>
      <c r="BN482" s="79"/>
      <c r="BO482" s="79"/>
      <c r="BP482" s="79"/>
    </row>
    <row r="483" spans="1:68" ht="12.7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79"/>
      <c r="AL483" s="79"/>
      <c r="AM483" s="79"/>
      <c r="AN483" s="79"/>
      <c r="AO483" s="79"/>
      <c r="AP483" s="79"/>
      <c r="AQ483" s="79"/>
      <c r="AR483" s="79"/>
      <c r="AS483" s="79"/>
      <c r="AT483" s="79"/>
      <c r="AU483" s="79"/>
      <c r="AV483" s="79"/>
      <c r="AW483" s="79"/>
      <c r="AX483" s="79"/>
      <c r="AY483" s="79"/>
      <c r="AZ483" s="79"/>
      <c r="BA483" s="79"/>
      <c r="BB483" s="79"/>
      <c r="BC483" s="79"/>
      <c r="BD483" s="79"/>
      <c r="BE483" s="79"/>
      <c r="BF483" s="79"/>
      <c r="BG483" s="79"/>
      <c r="BH483" s="79"/>
      <c r="BI483" s="79"/>
      <c r="BJ483" s="79"/>
      <c r="BK483" s="79"/>
      <c r="BL483" s="79"/>
      <c r="BM483" s="79"/>
      <c r="BN483" s="79"/>
      <c r="BO483" s="79"/>
      <c r="BP483" s="79"/>
    </row>
    <row r="484" spans="1:68" ht="12.7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79"/>
      <c r="AL484" s="79"/>
      <c r="AM484" s="79"/>
      <c r="AN484" s="79"/>
      <c r="AO484" s="79"/>
      <c r="AP484" s="79"/>
      <c r="AQ484" s="79"/>
      <c r="AR484" s="79"/>
      <c r="AS484" s="79"/>
      <c r="AT484" s="79"/>
      <c r="AU484" s="79"/>
      <c r="AV484" s="79"/>
      <c r="AW484" s="79"/>
      <c r="AX484" s="79"/>
      <c r="AY484" s="79"/>
      <c r="AZ484" s="79"/>
      <c r="BA484" s="79"/>
      <c r="BB484" s="79"/>
      <c r="BC484" s="79"/>
      <c r="BD484" s="79"/>
      <c r="BE484" s="79"/>
      <c r="BF484" s="79"/>
      <c r="BG484" s="79"/>
      <c r="BH484" s="79"/>
      <c r="BI484" s="79"/>
      <c r="BJ484" s="79"/>
      <c r="BK484" s="79"/>
      <c r="BL484" s="79"/>
      <c r="BM484" s="79"/>
      <c r="BN484" s="79"/>
      <c r="BO484" s="79"/>
      <c r="BP484" s="79"/>
    </row>
    <row r="485" spans="1:68" ht="12.7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79"/>
      <c r="AL485" s="79"/>
      <c r="AM485" s="79"/>
      <c r="AN485" s="79"/>
      <c r="AO485" s="79"/>
      <c r="AP485" s="79"/>
      <c r="AQ485" s="79"/>
      <c r="AR485" s="79"/>
      <c r="AS485" s="79"/>
      <c r="AT485" s="79"/>
      <c r="AU485" s="79"/>
      <c r="AV485" s="79"/>
      <c r="AW485" s="79"/>
      <c r="AX485" s="79"/>
      <c r="AY485" s="79"/>
      <c r="AZ485" s="79"/>
      <c r="BA485" s="79"/>
      <c r="BB485" s="79"/>
      <c r="BC485" s="79"/>
      <c r="BD485" s="79"/>
      <c r="BE485" s="79"/>
      <c r="BF485" s="79"/>
      <c r="BG485" s="79"/>
      <c r="BH485" s="79"/>
      <c r="BI485" s="79"/>
      <c r="BJ485" s="79"/>
      <c r="BK485" s="79"/>
      <c r="BL485" s="79"/>
      <c r="BM485" s="79"/>
      <c r="BN485" s="79"/>
      <c r="BO485" s="79"/>
      <c r="BP485" s="79"/>
    </row>
    <row r="486" spans="1:68" ht="12.7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  <c r="AR486" s="79"/>
      <c r="AS486" s="79"/>
      <c r="AT486" s="79"/>
      <c r="AU486" s="79"/>
      <c r="AV486" s="79"/>
      <c r="AW486" s="79"/>
      <c r="AX486" s="79"/>
      <c r="AY486" s="79"/>
      <c r="AZ486" s="79"/>
      <c r="BA486" s="79"/>
      <c r="BB486" s="79"/>
      <c r="BC486" s="79"/>
      <c r="BD486" s="79"/>
      <c r="BE486" s="79"/>
      <c r="BF486" s="79"/>
      <c r="BG486" s="79"/>
      <c r="BH486" s="79"/>
      <c r="BI486" s="79"/>
      <c r="BJ486" s="79"/>
      <c r="BK486" s="79"/>
      <c r="BL486" s="79"/>
      <c r="BM486" s="79"/>
      <c r="BN486" s="79"/>
      <c r="BO486" s="79"/>
      <c r="BP486" s="79"/>
    </row>
    <row r="487" spans="1:68" ht="12.7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79"/>
      <c r="AL487" s="79"/>
      <c r="AM487" s="79"/>
      <c r="AN487" s="79"/>
      <c r="AO487" s="79"/>
      <c r="AP487" s="79"/>
      <c r="AQ487" s="79"/>
      <c r="AR487" s="79"/>
      <c r="AS487" s="79"/>
      <c r="AT487" s="79"/>
      <c r="AU487" s="79"/>
      <c r="AV487" s="79"/>
      <c r="AW487" s="79"/>
      <c r="AX487" s="79"/>
      <c r="AY487" s="79"/>
      <c r="AZ487" s="79"/>
      <c r="BA487" s="79"/>
      <c r="BB487" s="79"/>
      <c r="BC487" s="79"/>
      <c r="BD487" s="79"/>
      <c r="BE487" s="79"/>
      <c r="BF487" s="79"/>
      <c r="BG487" s="79"/>
      <c r="BH487" s="79"/>
      <c r="BI487" s="79"/>
      <c r="BJ487" s="79"/>
      <c r="BK487" s="79"/>
      <c r="BL487" s="79"/>
      <c r="BM487" s="79"/>
      <c r="BN487" s="79"/>
      <c r="BO487" s="79"/>
      <c r="BP487" s="79"/>
    </row>
    <row r="488" spans="1:68" ht="12.7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79"/>
      <c r="AL488" s="79"/>
      <c r="AM488" s="79"/>
      <c r="AN488" s="79"/>
      <c r="AO488" s="79"/>
      <c r="AP488" s="79"/>
      <c r="AQ488" s="79"/>
      <c r="AR488" s="79"/>
      <c r="AS488" s="79"/>
      <c r="AT488" s="79"/>
      <c r="AU488" s="79"/>
      <c r="AV488" s="79"/>
      <c r="AW488" s="79"/>
      <c r="AX488" s="79"/>
      <c r="AY488" s="79"/>
      <c r="AZ488" s="79"/>
      <c r="BA488" s="79"/>
      <c r="BB488" s="79"/>
      <c r="BC488" s="79"/>
      <c r="BD488" s="79"/>
      <c r="BE488" s="79"/>
      <c r="BF488" s="79"/>
      <c r="BG488" s="79"/>
      <c r="BH488" s="79"/>
      <c r="BI488" s="79"/>
      <c r="BJ488" s="79"/>
      <c r="BK488" s="79"/>
      <c r="BL488" s="79"/>
      <c r="BM488" s="79"/>
      <c r="BN488" s="79"/>
      <c r="BO488" s="79"/>
      <c r="BP488" s="79"/>
    </row>
    <row r="489" spans="1:68" ht="12.7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79"/>
      <c r="AL489" s="79"/>
      <c r="AM489" s="79"/>
      <c r="AN489" s="79"/>
      <c r="AO489" s="79"/>
      <c r="AP489" s="79"/>
      <c r="AQ489" s="79"/>
      <c r="AR489" s="79"/>
      <c r="AS489" s="79"/>
      <c r="AT489" s="79"/>
      <c r="AU489" s="79"/>
      <c r="AV489" s="79"/>
      <c r="AW489" s="79"/>
      <c r="AX489" s="79"/>
      <c r="AY489" s="79"/>
      <c r="AZ489" s="79"/>
      <c r="BA489" s="79"/>
      <c r="BB489" s="79"/>
      <c r="BC489" s="79"/>
      <c r="BD489" s="79"/>
      <c r="BE489" s="79"/>
      <c r="BF489" s="79"/>
      <c r="BG489" s="79"/>
      <c r="BH489" s="79"/>
      <c r="BI489" s="79"/>
      <c r="BJ489" s="79"/>
      <c r="BK489" s="79"/>
      <c r="BL489" s="79"/>
      <c r="BM489" s="79"/>
      <c r="BN489" s="79"/>
      <c r="BO489" s="79"/>
      <c r="BP489" s="79"/>
    </row>
    <row r="490" spans="1:68" ht="12.7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  <c r="AW490" s="79"/>
      <c r="AX490" s="79"/>
      <c r="AY490" s="79"/>
      <c r="AZ490" s="79"/>
      <c r="BA490" s="79"/>
      <c r="BB490" s="79"/>
      <c r="BC490" s="79"/>
      <c r="BD490" s="79"/>
      <c r="BE490" s="79"/>
      <c r="BF490" s="79"/>
      <c r="BG490" s="79"/>
      <c r="BH490" s="79"/>
      <c r="BI490" s="79"/>
      <c r="BJ490" s="79"/>
      <c r="BK490" s="79"/>
      <c r="BL490" s="79"/>
      <c r="BM490" s="79"/>
      <c r="BN490" s="79"/>
      <c r="BO490" s="79"/>
      <c r="BP490" s="79"/>
    </row>
    <row r="491" spans="1:68" ht="12.7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79"/>
      <c r="AL491" s="79"/>
      <c r="AM491" s="79"/>
      <c r="AN491" s="79"/>
      <c r="AO491" s="79"/>
      <c r="AP491" s="79"/>
      <c r="AQ491" s="79"/>
      <c r="AR491" s="79"/>
      <c r="AS491" s="79"/>
      <c r="AT491" s="79"/>
      <c r="AU491" s="79"/>
      <c r="AV491" s="79"/>
      <c r="AW491" s="79"/>
      <c r="AX491" s="79"/>
      <c r="AY491" s="79"/>
      <c r="AZ491" s="79"/>
      <c r="BA491" s="79"/>
      <c r="BB491" s="79"/>
      <c r="BC491" s="79"/>
      <c r="BD491" s="79"/>
      <c r="BE491" s="79"/>
      <c r="BF491" s="79"/>
      <c r="BG491" s="79"/>
      <c r="BH491" s="79"/>
      <c r="BI491" s="79"/>
      <c r="BJ491" s="79"/>
      <c r="BK491" s="79"/>
      <c r="BL491" s="79"/>
      <c r="BM491" s="79"/>
      <c r="BN491" s="79"/>
      <c r="BO491" s="79"/>
      <c r="BP491" s="79"/>
    </row>
    <row r="492" spans="1:68" ht="12.7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79"/>
      <c r="AL492" s="79"/>
      <c r="AM492" s="79"/>
      <c r="AN492" s="79"/>
      <c r="AO492" s="79"/>
      <c r="AP492" s="79"/>
      <c r="AQ492" s="79"/>
      <c r="AR492" s="79"/>
      <c r="AS492" s="79"/>
      <c r="AT492" s="79"/>
      <c r="AU492" s="79"/>
      <c r="AV492" s="79"/>
      <c r="AW492" s="79"/>
      <c r="AX492" s="79"/>
      <c r="AY492" s="79"/>
      <c r="AZ492" s="79"/>
      <c r="BA492" s="79"/>
      <c r="BB492" s="79"/>
      <c r="BC492" s="79"/>
      <c r="BD492" s="79"/>
      <c r="BE492" s="79"/>
      <c r="BF492" s="79"/>
      <c r="BG492" s="79"/>
      <c r="BH492" s="79"/>
      <c r="BI492" s="79"/>
      <c r="BJ492" s="79"/>
      <c r="BK492" s="79"/>
      <c r="BL492" s="79"/>
      <c r="BM492" s="79"/>
      <c r="BN492" s="79"/>
      <c r="BO492" s="79"/>
      <c r="BP492" s="79"/>
    </row>
    <row r="493" spans="1:68" ht="12.7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79"/>
      <c r="AL493" s="79"/>
      <c r="AM493" s="79"/>
      <c r="AN493" s="79"/>
      <c r="AO493" s="79"/>
      <c r="AP493" s="79"/>
      <c r="AQ493" s="79"/>
      <c r="AR493" s="79"/>
      <c r="AS493" s="79"/>
      <c r="AT493" s="79"/>
      <c r="AU493" s="79"/>
      <c r="AV493" s="79"/>
      <c r="AW493" s="79"/>
      <c r="AX493" s="79"/>
      <c r="AY493" s="79"/>
      <c r="AZ493" s="79"/>
      <c r="BA493" s="79"/>
      <c r="BB493" s="79"/>
      <c r="BC493" s="79"/>
      <c r="BD493" s="79"/>
      <c r="BE493" s="79"/>
      <c r="BF493" s="79"/>
      <c r="BG493" s="79"/>
      <c r="BH493" s="79"/>
      <c r="BI493" s="79"/>
      <c r="BJ493" s="79"/>
      <c r="BK493" s="79"/>
      <c r="BL493" s="79"/>
      <c r="BM493" s="79"/>
      <c r="BN493" s="79"/>
      <c r="BO493" s="79"/>
      <c r="BP493" s="79"/>
    </row>
    <row r="494" spans="1:68" ht="12.7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79"/>
      <c r="AL494" s="79"/>
      <c r="AM494" s="79"/>
      <c r="AN494" s="79"/>
      <c r="AO494" s="79"/>
      <c r="AP494" s="79"/>
      <c r="AQ494" s="79"/>
      <c r="AR494" s="79"/>
      <c r="AS494" s="79"/>
      <c r="AT494" s="79"/>
      <c r="AU494" s="79"/>
      <c r="AV494" s="79"/>
      <c r="AW494" s="79"/>
      <c r="AX494" s="79"/>
      <c r="AY494" s="79"/>
      <c r="AZ494" s="79"/>
      <c r="BA494" s="79"/>
      <c r="BB494" s="79"/>
      <c r="BC494" s="79"/>
      <c r="BD494" s="79"/>
      <c r="BE494" s="79"/>
      <c r="BF494" s="79"/>
      <c r="BG494" s="79"/>
      <c r="BH494" s="79"/>
      <c r="BI494" s="79"/>
      <c r="BJ494" s="79"/>
      <c r="BK494" s="79"/>
      <c r="BL494" s="79"/>
      <c r="BM494" s="79"/>
      <c r="BN494" s="79"/>
      <c r="BO494" s="79"/>
      <c r="BP494" s="79"/>
    </row>
    <row r="495" spans="1:68" ht="12.7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79"/>
      <c r="AL495" s="79"/>
      <c r="AM495" s="79"/>
      <c r="AN495" s="79"/>
      <c r="AO495" s="79"/>
      <c r="AP495" s="79"/>
      <c r="AQ495" s="79"/>
      <c r="AR495" s="79"/>
      <c r="AS495" s="79"/>
      <c r="AT495" s="79"/>
      <c r="AU495" s="79"/>
      <c r="AV495" s="79"/>
      <c r="AW495" s="79"/>
      <c r="AX495" s="79"/>
      <c r="AY495" s="79"/>
      <c r="AZ495" s="79"/>
      <c r="BA495" s="79"/>
      <c r="BB495" s="79"/>
      <c r="BC495" s="79"/>
      <c r="BD495" s="79"/>
      <c r="BE495" s="79"/>
      <c r="BF495" s="79"/>
      <c r="BG495" s="79"/>
      <c r="BH495" s="79"/>
      <c r="BI495" s="79"/>
      <c r="BJ495" s="79"/>
      <c r="BK495" s="79"/>
      <c r="BL495" s="79"/>
      <c r="BM495" s="79"/>
      <c r="BN495" s="79"/>
      <c r="BO495" s="79"/>
      <c r="BP495" s="79"/>
    </row>
    <row r="496" spans="1:68" ht="12.7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79"/>
      <c r="AL496" s="79"/>
      <c r="AM496" s="79"/>
      <c r="AN496" s="79"/>
      <c r="AO496" s="79"/>
      <c r="AP496" s="79"/>
      <c r="AQ496" s="79"/>
      <c r="AR496" s="79"/>
      <c r="AS496" s="79"/>
      <c r="AT496" s="79"/>
      <c r="AU496" s="79"/>
      <c r="AV496" s="79"/>
      <c r="AW496" s="79"/>
      <c r="AX496" s="79"/>
      <c r="AY496" s="79"/>
      <c r="AZ496" s="79"/>
      <c r="BA496" s="79"/>
      <c r="BB496" s="79"/>
      <c r="BC496" s="79"/>
      <c r="BD496" s="79"/>
      <c r="BE496" s="79"/>
      <c r="BF496" s="79"/>
      <c r="BG496" s="79"/>
      <c r="BH496" s="79"/>
      <c r="BI496" s="79"/>
      <c r="BJ496" s="79"/>
      <c r="BK496" s="79"/>
      <c r="BL496" s="79"/>
      <c r="BM496" s="79"/>
      <c r="BN496" s="79"/>
      <c r="BO496" s="79"/>
      <c r="BP496" s="79"/>
    </row>
    <row r="497" spans="1:68" ht="12.7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79"/>
      <c r="AL497" s="79"/>
      <c r="AM497" s="79"/>
      <c r="AN497" s="79"/>
      <c r="AO497" s="79"/>
      <c r="AP497" s="79"/>
      <c r="AQ497" s="79"/>
      <c r="AR497" s="79"/>
      <c r="AS497" s="79"/>
      <c r="AT497" s="79"/>
      <c r="AU497" s="79"/>
      <c r="AV497" s="79"/>
      <c r="AW497" s="79"/>
      <c r="AX497" s="79"/>
      <c r="AY497" s="79"/>
      <c r="AZ497" s="79"/>
      <c r="BA497" s="79"/>
      <c r="BB497" s="79"/>
      <c r="BC497" s="79"/>
      <c r="BD497" s="79"/>
      <c r="BE497" s="79"/>
      <c r="BF497" s="79"/>
      <c r="BG497" s="79"/>
      <c r="BH497" s="79"/>
      <c r="BI497" s="79"/>
      <c r="BJ497" s="79"/>
      <c r="BK497" s="79"/>
      <c r="BL497" s="79"/>
      <c r="BM497" s="79"/>
      <c r="BN497" s="79"/>
      <c r="BO497" s="79"/>
      <c r="BP497" s="79"/>
    </row>
    <row r="498" spans="1:68" ht="12.7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79"/>
      <c r="AL498" s="79"/>
      <c r="AM498" s="79"/>
      <c r="AN498" s="79"/>
      <c r="AO498" s="79"/>
      <c r="AP498" s="79"/>
      <c r="AQ498" s="79"/>
      <c r="AR498" s="79"/>
      <c r="AS498" s="79"/>
      <c r="AT498" s="79"/>
      <c r="AU498" s="79"/>
      <c r="AV498" s="79"/>
      <c r="AW498" s="79"/>
      <c r="AX498" s="79"/>
      <c r="AY498" s="79"/>
      <c r="AZ498" s="79"/>
      <c r="BA498" s="79"/>
      <c r="BB498" s="79"/>
      <c r="BC498" s="79"/>
      <c r="BD498" s="79"/>
      <c r="BE498" s="79"/>
      <c r="BF498" s="79"/>
      <c r="BG498" s="79"/>
      <c r="BH498" s="79"/>
      <c r="BI498" s="79"/>
      <c r="BJ498" s="79"/>
      <c r="BK498" s="79"/>
      <c r="BL498" s="79"/>
      <c r="BM498" s="79"/>
      <c r="BN498" s="79"/>
      <c r="BO498" s="79"/>
      <c r="BP498" s="79"/>
    </row>
    <row r="499" spans="1:68" ht="12.7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79"/>
      <c r="AL499" s="79"/>
      <c r="AM499" s="79"/>
      <c r="AN499" s="79"/>
      <c r="AO499" s="79"/>
      <c r="AP499" s="79"/>
      <c r="AQ499" s="79"/>
      <c r="AR499" s="79"/>
      <c r="AS499" s="79"/>
      <c r="AT499" s="79"/>
      <c r="AU499" s="79"/>
      <c r="AV499" s="79"/>
      <c r="AW499" s="79"/>
      <c r="AX499" s="79"/>
      <c r="AY499" s="79"/>
      <c r="AZ499" s="79"/>
      <c r="BA499" s="79"/>
      <c r="BB499" s="79"/>
      <c r="BC499" s="79"/>
      <c r="BD499" s="79"/>
      <c r="BE499" s="79"/>
      <c r="BF499" s="79"/>
      <c r="BG499" s="79"/>
      <c r="BH499" s="79"/>
      <c r="BI499" s="79"/>
      <c r="BJ499" s="79"/>
      <c r="BK499" s="79"/>
      <c r="BL499" s="79"/>
      <c r="BM499" s="79"/>
      <c r="BN499" s="79"/>
      <c r="BO499" s="79"/>
      <c r="BP499" s="79"/>
    </row>
    <row r="500" spans="1:68" ht="12.7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79"/>
      <c r="AL500" s="79"/>
      <c r="AM500" s="79"/>
      <c r="AN500" s="79"/>
      <c r="AO500" s="79"/>
      <c r="AP500" s="79"/>
      <c r="AQ500" s="79"/>
      <c r="AR500" s="79"/>
      <c r="AS500" s="79"/>
      <c r="AT500" s="79"/>
      <c r="AU500" s="79"/>
      <c r="AV500" s="79"/>
      <c r="AW500" s="79"/>
      <c r="AX500" s="79"/>
      <c r="AY500" s="79"/>
      <c r="AZ500" s="79"/>
      <c r="BA500" s="79"/>
      <c r="BB500" s="79"/>
      <c r="BC500" s="79"/>
      <c r="BD500" s="79"/>
      <c r="BE500" s="79"/>
      <c r="BF500" s="79"/>
      <c r="BG500" s="79"/>
      <c r="BH500" s="79"/>
      <c r="BI500" s="79"/>
      <c r="BJ500" s="79"/>
      <c r="BK500" s="79"/>
      <c r="BL500" s="79"/>
      <c r="BM500" s="79"/>
      <c r="BN500" s="79"/>
      <c r="BO500" s="79"/>
      <c r="BP500" s="79"/>
    </row>
    <row r="501" spans="1:68" ht="12.7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  <c r="AP501" s="79"/>
      <c r="AQ501" s="79"/>
      <c r="AR501" s="79"/>
      <c r="AS501" s="79"/>
      <c r="AT501" s="79"/>
      <c r="AU501" s="79"/>
      <c r="AV501" s="79"/>
      <c r="AW501" s="79"/>
      <c r="AX501" s="79"/>
      <c r="AY501" s="79"/>
      <c r="AZ501" s="79"/>
      <c r="BA501" s="79"/>
      <c r="BB501" s="79"/>
      <c r="BC501" s="79"/>
      <c r="BD501" s="79"/>
      <c r="BE501" s="79"/>
      <c r="BF501" s="79"/>
      <c r="BG501" s="79"/>
      <c r="BH501" s="79"/>
      <c r="BI501" s="79"/>
      <c r="BJ501" s="79"/>
      <c r="BK501" s="79"/>
      <c r="BL501" s="79"/>
      <c r="BM501" s="79"/>
      <c r="BN501" s="79"/>
      <c r="BO501" s="79"/>
      <c r="BP501" s="79"/>
    </row>
    <row r="502" spans="1:68" ht="12.7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  <c r="AH502" s="79"/>
      <c r="AI502" s="79"/>
      <c r="AJ502" s="79"/>
      <c r="AK502" s="79"/>
      <c r="AL502" s="79"/>
      <c r="AM502" s="79"/>
      <c r="AN502" s="79"/>
      <c r="AO502" s="79"/>
      <c r="AP502" s="79"/>
      <c r="AQ502" s="79"/>
      <c r="AR502" s="79"/>
      <c r="AS502" s="79"/>
      <c r="AT502" s="79"/>
      <c r="AU502" s="79"/>
      <c r="AV502" s="79"/>
      <c r="AW502" s="79"/>
      <c r="AX502" s="79"/>
      <c r="AY502" s="79"/>
      <c r="AZ502" s="79"/>
      <c r="BA502" s="79"/>
      <c r="BB502" s="79"/>
      <c r="BC502" s="79"/>
      <c r="BD502" s="79"/>
      <c r="BE502" s="79"/>
      <c r="BF502" s="79"/>
      <c r="BG502" s="79"/>
      <c r="BH502" s="79"/>
      <c r="BI502" s="79"/>
      <c r="BJ502" s="79"/>
      <c r="BK502" s="79"/>
      <c r="BL502" s="79"/>
      <c r="BM502" s="79"/>
      <c r="BN502" s="79"/>
      <c r="BO502" s="79"/>
      <c r="BP502" s="79"/>
    </row>
    <row r="503" spans="1:68" ht="12.7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79"/>
      <c r="AL503" s="79"/>
      <c r="AM503" s="79"/>
      <c r="AN503" s="79"/>
      <c r="AO503" s="79"/>
      <c r="AP503" s="79"/>
      <c r="AQ503" s="79"/>
      <c r="AR503" s="79"/>
      <c r="AS503" s="79"/>
      <c r="AT503" s="79"/>
      <c r="AU503" s="79"/>
      <c r="AV503" s="79"/>
      <c r="AW503" s="79"/>
      <c r="AX503" s="79"/>
      <c r="AY503" s="79"/>
      <c r="AZ503" s="79"/>
      <c r="BA503" s="79"/>
      <c r="BB503" s="79"/>
      <c r="BC503" s="79"/>
      <c r="BD503" s="79"/>
      <c r="BE503" s="79"/>
      <c r="BF503" s="79"/>
      <c r="BG503" s="79"/>
      <c r="BH503" s="79"/>
      <c r="BI503" s="79"/>
      <c r="BJ503" s="79"/>
      <c r="BK503" s="79"/>
      <c r="BL503" s="79"/>
      <c r="BM503" s="79"/>
      <c r="BN503" s="79"/>
      <c r="BO503" s="79"/>
      <c r="BP503" s="79"/>
    </row>
    <row r="504" spans="1:68" ht="12.7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79"/>
      <c r="AL504" s="79"/>
      <c r="AM504" s="79"/>
      <c r="AN504" s="79"/>
      <c r="AO504" s="79"/>
      <c r="AP504" s="79"/>
      <c r="AQ504" s="79"/>
      <c r="AR504" s="79"/>
      <c r="AS504" s="79"/>
      <c r="AT504" s="79"/>
      <c r="AU504" s="79"/>
      <c r="AV504" s="79"/>
      <c r="AW504" s="79"/>
      <c r="AX504" s="79"/>
      <c r="AY504" s="79"/>
      <c r="AZ504" s="79"/>
      <c r="BA504" s="79"/>
      <c r="BB504" s="79"/>
      <c r="BC504" s="79"/>
      <c r="BD504" s="79"/>
      <c r="BE504" s="79"/>
      <c r="BF504" s="79"/>
      <c r="BG504" s="79"/>
      <c r="BH504" s="79"/>
      <c r="BI504" s="79"/>
      <c r="BJ504" s="79"/>
      <c r="BK504" s="79"/>
      <c r="BL504" s="79"/>
      <c r="BM504" s="79"/>
      <c r="BN504" s="79"/>
      <c r="BO504" s="79"/>
      <c r="BP504" s="79"/>
    </row>
    <row r="505" spans="1:68" ht="12.7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79"/>
      <c r="AL505" s="79"/>
      <c r="AM505" s="79"/>
      <c r="AN505" s="79"/>
      <c r="AO505" s="79"/>
      <c r="AP505" s="79"/>
      <c r="AQ505" s="79"/>
      <c r="AR505" s="79"/>
      <c r="AS505" s="79"/>
      <c r="AT505" s="79"/>
      <c r="AU505" s="79"/>
      <c r="AV505" s="79"/>
      <c r="AW505" s="79"/>
      <c r="AX505" s="79"/>
      <c r="AY505" s="79"/>
      <c r="AZ505" s="79"/>
      <c r="BA505" s="79"/>
      <c r="BB505" s="79"/>
      <c r="BC505" s="79"/>
      <c r="BD505" s="79"/>
      <c r="BE505" s="79"/>
      <c r="BF505" s="79"/>
      <c r="BG505" s="79"/>
      <c r="BH505" s="79"/>
      <c r="BI505" s="79"/>
      <c r="BJ505" s="79"/>
      <c r="BK505" s="79"/>
      <c r="BL505" s="79"/>
      <c r="BM505" s="79"/>
      <c r="BN505" s="79"/>
      <c r="BO505" s="79"/>
      <c r="BP505" s="79"/>
    </row>
    <row r="506" spans="1:68" ht="12.7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79"/>
      <c r="AL506" s="79"/>
      <c r="AM506" s="79"/>
      <c r="AN506" s="79"/>
      <c r="AO506" s="79"/>
      <c r="AP506" s="79"/>
      <c r="AQ506" s="79"/>
      <c r="AR506" s="79"/>
      <c r="AS506" s="79"/>
      <c r="AT506" s="79"/>
      <c r="AU506" s="79"/>
      <c r="AV506" s="79"/>
      <c r="AW506" s="79"/>
      <c r="AX506" s="79"/>
      <c r="AY506" s="79"/>
      <c r="AZ506" s="79"/>
      <c r="BA506" s="79"/>
      <c r="BB506" s="79"/>
      <c r="BC506" s="79"/>
      <c r="BD506" s="79"/>
      <c r="BE506" s="79"/>
      <c r="BF506" s="79"/>
      <c r="BG506" s="79"/>
      <c r="BH506" s="79"/>
      <c r="BI506" s="79"/>
      <c r="BJ506" s="79"/>
      <c r="BK506" s="79"/>
      <c r="BL506" s="79"/>
      <c r="BM506" s="79"/>
      <c r="BN506" s="79"/>
      <c r="BO506" s="79"/>
      <c r="BP506" s="79"/>
    </row>
    <row r="507" spans="1:68" ht="12.7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  <c r="AH507" s="79"/>
      <c r="AI507" s="79"/>
      <c r="AJ507" s="79"/>
      <c r="AK507" s="79"/>
      <c r="AL507" s="79"/>
      <c r="AM507" s="79"/>
      <c r="AN507" s="79"/>
      <c r="AO507" s="79"/>
      <c r="AP507" s="79"/>
      <c r="AQ507" s="79"/>
      <c r="AR507" s="79"/>
      <c r="AS507" s="79"/>
      <c r="AT507" s="79"/>
      <c r="AU507" s="79"/>
      <c r="AV507" s="79"/>
      <c r="AW507" s="79"/>
      <c r="AX507" s="79"/>
      <c r="AY507" s="79"/>
      <c r="AZ507" s="79"/>
      <c r="BA507" s="79"/>
      <c r="BB507" s="79"/>
      <c r="BC507" s="79"/>
      <c r="BD507" s="79"/>
      <c r="BE507" s="79"/>
      <c r="BF507" s="79"/>
      <c r="BG507" s="79"/>
      <c r="BH507" s="79"/>
      <c r="BI507" s="79"/>
      <c r="BJ507" s="79"/>
      <c r="BK507" s="79"/>
      <c r="BL507" s="79"/>
      <c r="BM507" s="79"/>
      <c r="BN507" s="79"/>
      <c r="BO507" s="79"/>
      <c r="BP507" s="79"/>
    </row>
    <row r="508" spans="1:68" ht="12.7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79"/>
      <c r="AL508" s="79"/>
      <c r="AM508" s="79"/>
      <c r="AN508" s="79"/>
      <c r="AO508" s="79"/>
      <c r="AP508" s="79"/>
      <c r="AQ508" s="79"/>
      <c r="AR508" s="79"/>
      <c r="AS508" s="79"/>
      <c r="AT508" s="79"/>
      <c r="AU508" s="79"/>
      <c r="AV508" s="79"/>
      <c r="AW508" s="79"/>
      <c r="AX508" s="79"/>
      <c r="AY508" s="79"/>
      <c r="AZ508" s="79"/>
      <c r="BA508" s="79"/>
      <c r="BB508" s="79"/>
      <c r="BC508" s="79"/>
      <c r="BD508" s="79"/>
      <c r="BE508" s="79"/>
      <c r="BF508" s="79"/>
      <c r="BG508" s="79"/>
      <c r="BH508" s="79"/>
      <c r="BI508" s="79"/>
      <c r="BJ508" s="79"/>
      <c r="BK508" s="79"/>
      <c r="BL508" s="79"/>
      <c r="BM508" s="79"/>
      <c r="BN508" s="79"/>
      <c r="BO508" s="79"/>
      <c r="BP508" s="79"/>
    </row>
    <row r="509" spans="1:68" ht="12.7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79"/>
      <c r="AL509" s="79"/>
      <c r="AM509" s="79"/>
      <c r="AN509" s="79"/>
      <c r="AO509" s="79"/>
      <c r="AP509" s="79"/>
      <c r="AQ509" s="79"/>
      <c r="AR509" s="79"/>
      <c r="AS509" s="79"/>
      <c r="AT509" s="79"/>
      <c r="AU509" s="79"/>
      <c r="AV509" s="79"/>
      <c r="AW509" s="79"/>
      <c r="AX509" s="79"/>
      <c r="AY509" s="79"/>
      <c r="AZ509" s="79"/>
      <c r="BA509" s="79"/>
      <c r="BB509" s="79"/>
      <c r="BC509" s="79"/>
      <c r="BD509" s="79"/>
      <c r="BE509" s="79"/>
      <c r="BF509" s="79"/>
      <c r="BG509" s="79"/>
      <c r="BH509" s="79"/>
      <c r="BI509" s="79"/>
      <c r="BJ509" s="79"/>
      <c r="BK509" s="79"/>
      <c r="BL509" s="79"/>
      <c r="BM509" s="79"/>
      <c r="BN509" s="79"/>
      <c r="BO509" s="79"/>
      <c r="BP509" s="79"/>
    </row>
    <row r="510" spans="1:68" ht="12.7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  <c r="AH510" s="79"/>
      <c r="AI510" s="79"/>
      <c r="AJ510" s="79"/>
      <c r="AK510" s="79"/>
      <c r="AL510" s="79"/>
      <c r="AM510" s="79"/>
      <c r="AN510" s="79"/>
      <c r="AO510" s="79"/>
      <c r="AP510" s="79"/>
      <c r="AQ510" s="79"/>
      <c r="AR510" s="79"/>
      <c r="AS510" s="79"/>
      <c r="AT510" s="79"/>
      <c r="AU510" s="79"/>
      <c r="AV510" s="79"/>
      <c r="AW510" s="79"/>
      <c r="AX510" s="79"/>
      <c r="AY510" s="79"/>
      <c r="AZ510" s="79"/>
      <c r="BA510" s="79"/>
      <c r="BB510" s="79"/>
      <c r="BC510" s="79"/>
      <c r="BD510" s="79"/>
      <c r="BE510" s="79"/>
      <c r="BF510" s="79"/>
      <c r="BG510" s="79"/>
      <c r="BH510" s="79"/>
      <c r="BI510" s="79"/>
      <c r="BJ510" s="79"/>
      <c r="BK510" s="79"/>
      <c r="BL510" s="79"/>
      <c r="BM510" s="79"/>
      <c r="BN510" s="79"/>
      <c r="BO510" s="79"/>
      <c r="BP510" s="79"/>
    </row>
    <row r="511" spans="1:68" ht="12.7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  <c r="AH511" s="79"/>
      <c r="AI511" s="79"/>
      <c r="AJ511" s="79"/>
      <c r="AK511" s="79"/>
      <c r="AL511" s="79"/>
      <c r="AM511" s="79"/>
      <c r="AN511" s="79"/>
      <c r="AO511" s="79"/>
      <c r="AP511" s="79"/>
      <c r="AQ511" s="79"/>
      <c r="AR511" s="79"/>
      <c r="AS511" s="79"/>
      <c r="AT511" s="79"/>
      <c r="AU511" s="79"/>
      <c r="AV511" s="79"/>
      <c r="AW511" s="79"/>
      <c r="AX511" s="79"/>
      <c r="AY511" s="79"/>
      <c r="AZ511" s="79"/>
      <c r="BA511" s="79"/>
      <c r="BB511" s="79"/>
      <c r="BC511" s="79"/>
      <c r="BD511" s="79"/>
      <c r="BE511" s="79"/>
      <c r="BF511" s="79"/>
      <c r="BG511" s="79"/>
      <c r="BH511" s="79"/>
      <c r="BI511" s="79"/>
      <c r="BJ511" s="79"/>
      <c r="BK511" s="79"/>
      <c r="BL511" s="79"/>
      <c r="BM511" s="79"/>
      <c r="BN511" s="79"/>
      <c r="BO511" s="79"/>
      <c r="BP511" s="79"/>
    </row>
    <row r="512" spans="1:68" ht="12.7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  <c r="AT512" s="79"/>
      <c r="AU512" s="79"/>
      <c r="AV512" s="79"/>
      <c r="AW512" s="79"/>
      <c r="AX512" s="79"/>
      <c r="AY512" s="79"/>
      <c r="AZ512" s="79"/>
      <c r="BA512" s="79"/>
      <c r="BB512" s="79"/>
      <c r="BC512" s="79"/>
      <c r="BD512" s="79"/>
      <c r="BE512" s="79"/>
      <c r="BF512" s="79"/>
      <c r="BG512" s="79"/>
      <c r="BH512" s="79"/>
      <c r="BI512" s="79"/>
      <c r="BJ512" s="79"/>
      <c r="BK512" s="79"/>
      <c r="BL512" s="79"/>
      <c r="BM512" s="79"/>
      <c r="BN512" s="79"/>
      <c r="BO512" s="79"/>
      <c r="BP512" s="79"/>
    </row>
    <row r="513" spans="1:68" ht="12.7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  <c r="AH513" s="79"/>
      <c r="AI513" s="79"/>
      <c r="AJ513" s="79"/>
      <c r="AK513" s="79"/>
      <c r="AL513" s="79"/>
      <c r="AM513" s="79"/>
      <c r="AN513" s="79"/>
      <c r="AO513" s="79"/>
      <c r="AP513" s="79"/>
      <c r="AQ513" s="79"/>
      <c r="AR513" s="79"/>
      <c r="AS513" s="79"/>
      <c r="AT513" s="79"/>
      <c r="AU513" s="79"/>
      <c r="AV513" s="79"/>
      <c r="AW513" s="79"/>
      <c r="AX513" s="79"/>
      <c r="AY513" s="79"/>
      <c r="AZ513" s="79"/>
      <c r="BA513" s="79"/>
      <c r="BB513" s="79"/>
      <c r="BC513" s="79"/>
      <c r="BD513" s="79"/>
      <c r="BE513" s="79"/>
      <c r="BF513" s="79"/>
      <c r="BG513" s="79"/>
      <c r="BH513" s="79"/>
      <c r="BI513" s="79"/>
      <c r="BJ513" s="79"/>
      <c r="BK513" s="79"/>
      <c r="BL513" s="79"/>
      <c r="BM513" s="79"/>
      <c r="BN513" s="79"/>
      <c r="BO513" s="79"/>
      <c r="BP513" s="79"/>
    </row>
    <row r="514" spans="1:68" ht="12.7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79"/>
      <c r="AL514" s="79"/>
      <c r="AM514" s="79"/>
      <c r="AN514" s="79"/>
      <c r="AO514" s="79"/>
      <c r="AP514" s="79"/>
      <c r="AQ514" s="79"/>
      <c r="AR514" s="79"/>
      <c r="AS514" s="79"/>
      <c r="AT514" s="79"/>
      <c r="AU514" s="79"/>
      <c r="AV514" s="79"/>
      <c r="AW514" s="79"/>
      <c r="AX514" s="79"/>
      <c r="AY514" s="79"/>
      <c r="AZ514" s="79"/>
      <c r="BA514" s="79"/>
      <c r="BB514" s="79"/>
      <c r="BC514" s="79"/>
      <c r="BD514" s="79"/>
      <c r="BE514" s="79"/>
      <c r="BF514" s="79"/>
      <c r="BG514" s="79"/>
      <c r="BH514" s="79"/>
      <c r="BI514" s="79"/>
      <c r="BJ514" s="79"/>
      <c r="BK514" s="79"/>
      <c r="BL514" s="79"/>
      <c r="BM514" s="79"/>
      <c r="BN514" s="79"/>
      <c r="BO514" s="79"/>
      <c r="BP514" s="79"/>
    </row>
    <row r="515" spans="1:68" ht="12.7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  <c r="AH515" s="79"/>
      <c r="AI515" s="79"/>
      <c r="AJ515" s="79"/>
      <c r="AK515" s="79"/>
      <c r="AL515" s="79"/>
      <c r="AM515" s="79"/>
      <c r="AN515" s="79"/>
      <c r="AO515" s="79"/>
      <c r="AP515" s="79"/>
      <c r="AQ515" s="79"/>
      <c r="AR515" s="79"/>
      <c r="AS515" s="79"/>
      <c r="AT515" s="79"/>
      <c r="AU515" s="79"/>
      <c r="AV515" s="79"/>
      <c r="AW515" s="79"/>
      <c r="AX515" s="79"/>
      <c r="AY515" s="79"/>
      <c r="AZ515" s="79"/>
      <c r="BA515" s="79"/>
      <c r="BB515" s="79"/>
      <c r="BC515" s="79"/>
      <c r="BD515" s="79"/>
      <c r="BE515" s="79"/>
      <c r="BF515" s="79"/>
      <c r="BG515" s="79"/>
      <c r="BH515" s="79"/>
      <c r="BI515" s="79"/>
      <c r="BJ515" s="79"/>
      <c r="BK515" s="79"/>
      <c r="BL515" s="79"/>
      <c r="BM515" s="79"/>
      <c r="BN515" s="79"/>
      <c r="BO515" s="79"/>
      <c r="BP515" s="79"/>
    </row>
    <row r="516" spans="1:68" ht="12.7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79"/>
      <c r="AL516" s="79"/>
      <c r="AM516" s="79"/>
      <c r="AN516" s="79"/>
      <c r="AO516" s="79"/>
      <c r="AP516" s="79"/>
      <c r="AQ516" s="79"/>
      <c r="AR516" s="79"/>
      <c r="AS516" s="79"/>
      <c r="AT516" s="79"/>
      <c r="AU516" s="79"/>
      <c r="AV516" s="79"/>
      <c r="AW516" s="79"/>
      <c r="AX516" s="79"/>
      <c r="AY516" s="79"/>
      <c r="AZ516" s="79"/>
      <c r="BA516" s="79"/>
      <c r="BB516" s="79"/>
      <c r="BC516" s="79"/>
      <c r="BD516" s="79"/>
      <c r="BE516" s="79"/>
      <c r="BF516" s="79"/>
      <c r="BG516" s="79"/>
      <c r="BH516" s="79"/>
      <c r="BI516" s="79"/>
      <c r="BJ516" s="79"/>
      <c r="BK516" s="79"/>
      <c r="BL516" s="79"/>
      <c r="BM516" s="79"/>
      <c r="BN516" s="79"/>
      <c r="BO516" s="79"/>
      <c r="BP516" s="79"/>
    </row>
    <row r="517" spans="1:68" ht="12.7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  <c r="AH517" s="79"/>
      <c r="AI517" s="79"/>
      <c r="AJ517" s="79"/>
      <c r="AK517" s="79"/>
      <c r="AL517" s="79"/>
      <c r="AM517" s="79"/>
      <c r="AN517" s="79"/>
      <c r="AO517" s="79"/>
      <c r="AP517" s="79"/>
      <c r="AQ517" s="79"/>
      <c r="AR517" s="79"/>
      <c r="AS517" s="79"/>
      <c r="AT517" s="79"/>
      <c r="AU517" s="79"/>
      <c r="AV517" s="79"/>
      <c r="AW517" s="79"/>
      <c r="AX517" s="79"/>
      <c r="AY517" s="79"/>
      <c r="AZ517" s="79"/>
      <c r="BA517" s="79"/>
      <c r="BB517" s="79"/>
      <c r="BC517" s="79"/>
      <c r="BD517" s="79"/>
      <c r="BE517" s="79"/>
      <c r="BF517" s="79"/>
      <c r="BG517" s="79"/>
      <c r="BH517" s="79"/>
      <c r="BI517" s="79"/>
      <c r="BJ517" s="79"/>
      <c r="BK517" s="79"/>
      <c r="BL517" s="79"/>
      <c r="BM517" s="79"/>
      <c r="BN517" s="79"/>
      <c r="BO517" s="79"/>
      <c r="BP517" s="79"/>
    </row>
    <row r="518" spans="1:68" ht="12.7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  <c r="AH518" s="79"/>
      <c r="AI518" s="79"/>
      <c r="AJ518" s="79"/>
      <c r="AK518" s="79"/>
      <c r="AL518" s="79"/>
      <c r="AM518" s="79"/>
      <c r="AN518" s="79"/>
      <c r="AO518" s="79"/>
      <c r="AP518" s="79"/>
      <c r="AQ518" s="79"/>
      <c r="AR518" s="79"/>
      <c r="AS518" s="79"/>
      <c r="AT518" s="79"/>
      <c r="AU518" s="79"/>
      <c r="AV518" s="79"/>
      <c r="AW518" s="79"/>
      <c r="AX518" s="79"/>
      <c r="AY518" s="79"/>
      <c r="AZ518" s="79"/>
      <c r="BA518" s="79"/>
      <c r="BB518" s="79"/>
      <c r="BC518" s="79"/>
      <c r="BD518" s="79"/>
      <c r="BE518" s="79"/>
      <c r="BF518" s="79"/>
      <c r="BG518" s="79"/>
      <c r="BH518" s="79"/>
      <c r="BI518" s="79"/>
      <c r="BJ518" s="79"/>
      <c r="BK518" s="79"/>
      <c r="BL518" s="79"/>
      <c r="BM518" s="79"/>
      <c r="BN518" s="79"/>
      <c r="BO518" s="79"/>
      <c r="BP518" s="79"/>
    </row>
    <row r="519" spans="1:68" ht="12.7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  <c r="AH519" s="79"/>
      <c r="AI519" s="79"/>
      <c r="AJ519" s="79"/>
      <c r="AK519" s="79"/>
      <c r="AL519" s="79"/>
      <c r="AM519" s="79"/>
      <c r="AN519" s="79"/>
      <c r="AO519" s="79"/>
      <c r="AP519" s="79"/>
      <c r="AQ519" s="79"/>
      <c r="AR519" s="79"/>
      <c r="AS519" s="79"/>
      <c r="AT519" s="79"/>
      <c r="AU519" s="79"/>
      <c r="AV519" s="79"/>
      <c r="AW519" s="79"/>
      <c r="AX519" s="79"/>
      <c r="AY519" s="79"/>
      <c r="AZ519" s="79"/>
      <c r="BA519" s="79"/>
      <c r="BB519" s="79"/>
      <c r="BC519" s="79"/>
      <c r="BD519" s="79"/>
      <c r="BE519" s="79"/>
      <c r="BF519" s="79"/>
      <c r="BG519" s="79"/>
      <c r="BH519" s="79"/>
      <c r="BI519" s="79"/>
      <c r="BJ519" s="79"/>
      <c r="BK519" s="79"/>
      <c r="BL519" s="79"/>
      <c r="BM519" s="79"/>
      <c r="BN519" s="79"/>
      <c r="BO519" s="79"/>
      <c r="BP519" s="79"/>
    </row>
    <row r="520" spans="1:68" ht="12.7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  <c r="AH520" s="79"/>
      <c r="AI520" s="79"/>
      <c r="AJ520" s="79"/>
      <c r="AK520" s="79"/>
      <c r="AL520" s="79"/>
      <c r="AM520" s="79"/>
      <c r="AN520" s="79"/>
      <c r="AO520" s="79"/>
      <c r="AP520" s="79"/>
      <c r="AQ520" s="79"/>
      <c r="AR520" s="79"/>
      <c r="AS520" s="79"/>
      <c r="AT520" s="79"/>
      <c r="AU520" s="79"/>
      <c r="AV520" s="79"/>
      <c r="AW520" s="79"/>
      <c r="AX520" s="79"/>
      <c r="AY520" s="79"/>
      <c r="AZ520" s="79"/>
      <c r="BA520" s="79"/>
      <c r="BB520" s="79"/>
      <c r="BC520" s="79"/>
      <c r="BD520" s="79"/>
      <c r="BE520" s="79"/>
      <c r="BF520" s="79"/>
      <c r="BG520" s="79"/>
      <c r="BH520" s="79"/>
      <c r="BI520" s="79"/>
      <c r="BJ520" s="79"/>
      <c r="BK520" s="79"/>
      <c r="BL520" s="79"/>
      <c r="BM520" s="79"/>
      <c r="BN520" s="79"/>
      <c r="BO520" s="79"/>
      <c r="BP520" s="79"/>
    </row>
    <row r="521" spans="1:68" ht="12.7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  <c r="AH521" s="79"/>
      <c r="AI521" s="79"/>
      <c r="AJ521" s="79"/>
      <c r="AK521" s="79"/>
      <c r="AL521" s="79"/>
      <c r="AM521" s="79"/>
      <c r="AN521" s="79"/>
      <c r="AO521" s="79"/>
      <c r="AP521" s="79"/>
      <c r="AQ521" s="79"/>
      <c r="AR521" s="79"/>
      <c r="AS521" s="79"/>
      <c r="AT521" s="79"/>
      <c r="AU521" s="79"/>
      <c r="AV521" s="79"/>
      <c r="AW521" s="79"/>
      <c r="AX521" s="79"/>
      <c r="AY521" s="79"/>
      <c r="AZ521" s="79"/>
      <c r="BA521" s="79"/>
      <c r="BB521" s="79"/>
      <c r="BC521" s="79"/>
      <c r="BD521" s="79"/>
      <c r="BE521" s="79"/>
      <c r="BF521" s="79"/>
      <c r="BG521" s="79"/>
      <c r="BH521" s="79"/>
      <c r="BI521" s="79"/>
      <c r="BJ521" s="79"/>
      <c r="BK521" s="79"/>
      <c r="BL521" s="79"/>
      <c r="BM521" s="79"/>
      <c r="BN521" s="79"/>
      <c r="BO521" s="79"/>
      <c r="BP521" s="79"/>
    </row>
    <row r="522" spans="1:68" ht="12.7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  <c r="AH522" s="79"/>
      <c r="AI522" s="79"/>
      <c r="AJ522" s="79"/>
      <c r="AK522" s="79"/>
      <c r="AL522" s="79"/>
      <c r="AM522" s="79"/>
      <c r="AN522" s="79"/>
      <c r="AO522" s="79"/>
      <c r="AP522" s="79"/>
      <c r="AQ522" s="79"/>
      <c r="AR522" s="79"/>
      <c r="AS522" s="79"/>
      <c r="AT522" s="79"/>
      <c r="AU522" s="79"/>
      <c r="AV522" s="79"/>
      <c r="AW522" s="79"/>
      <c r="AX522" s="79"/>
      <c r="AY522" s="79"/>
      <c r="AZ522" s="79"/>
      <c r="BA522" s="79"/>
      <c r="BB522" s="79"/>
      <c r="BC522" s="79"/>
      <c r="BD522" s="79"/>
      <c r="BE522" s="79"/>
      <c r="BF522" s="79"/>
      <c r="BG522" s="79"/>
      <c r="BH522" s="79"/>
      <c r="BI522" s="79"/>
      <c r="BJ522" s="79"/>
      <c r="BK522" s="79"/>
      <c r="BL522" s="79"/>
      <c r="BM522" s="79"/>
      <c r="BN522" s="79"/>
      <c r="BO522" s="79"/>
      <c r="BP522" s="79"/>
    </row>
    <row r="523" spans="1:68" ht="12.7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79"/>
      <c r="AL523" s="79"/>
      <c r="AM523" s="79"/>
      <c r="AN523" s="79"/>
      <c r="AO523" s="79"/>
      <c r="AP523" s="79"/>
      <c r="AQ523" s="79"/>
      <c r="AR523" s="79"/>
      <c r="AS523" s="79"/>
      <c r="AT523" s="79"/>
      <c r="AU523" s="79"/>
      <c r="AV523" s="79"/>
      <c r="AW523" s="79"/>
      <c r="AX523" s="79"/>
      <c r="AY523" s="79"/>
      <c r="AZ523" s="79"/>
      <c r="BA523" s="79"/>
      <c r="BB523" s="79"/>
      <c r="BC523" s="79"/>
      <c r="BD523" s="79"/>
      <c r="BE523" s="79"/>
      <c r="BF523" s="79"/>
      <c r="BG523" s="79"/>
      <c r="BH523" s="79"/>
      <c r="BI523" s="79"/>
      <c r="BJ523" s="79"/>
      <c r="BK523" s="79"/>
      <c r="BL523" s="79"/>
      <c r="BM523" s="79"/>
      <c r="BN523" s="79"/>
      <c r="BO523" s="79"/>
      <c r="BP523" s="79"/>
    </row>
    <row r="524" spans="1:68" ht="12.7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79"/>
      <c r="AL524" s="79"/>
      <c r="AM524" s="79"/>
      <c r="AN524" s="79"/>
      <c r="AO524" s="79"/>
      <c r="AP524" s="79"/>
      <c r="AQ524" s="79"/>
      <c r="AR524" s="79"/>
      <c r="AS524" s="79"/>
      <c r="AT524" s="79"/>
      <c r="AU524" s="79"/>
      <c r="AV524" s="79"/>
      <c r="AW524" s="79"/>
      <c r="AX524" s="79"/>
      <c r="AY524" s="79"/>
      <c r="AZ524" s="79"/>
      <c r="BA524" s="79"/>
      <c r="BB524" s="79"/>
      <c r="BC524" s="79"/>
      <c r="BD524" s="79"/>
      <c r="BE524" s="79"/>
      <c r="BF524" s="79"/>
      <c r="BG524" s="79"/>
      <c r="BH524" s="79"/>
      <c r="BI524" s="79"/>
      <c r="BJ524" s="79"/>
      <c r="BK524" s="79"/>
      <c r="BL524" s="79"/>
      <c r="BM524" s="79"/>
      <c r="BN524" s="79"/>
      <c r="BO524" s="79"/>
      <c r="BP524" s="79"/>
    </row>
    <row r="525" spans="1:68" ht="12.7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79"/>
      <c r="AL525" s="79"/>
      <c r="AM525" s="79"/>
      <c r="AN525" s="79"/>
      <c r="AO525" s="79"/>
      <c r="AP525" s="79"/>
      <c r="AQ525" s="79"/>
      <c r="AR525" s="79"/>
      <c r="AS525" s="79"/>
      <c r="AT525" s="79"/>
      <c r="AU525" s="79"/>
      <c r="AV525" s="79"/>
      <c r="AW525" s="79"/>
      <c r="AX525" s="79"/>
      <c r="AY525" s="79"/>
      <c r="AZ525" s="79"/>
      <c r="BA525" s="79"/>
      <c r="BB525" s="79"/>
      <c r="BC525" s="79"/>
      <c r="BD525" s="79"/>
      <c r="BE525" s="79"/>
      <c r="BF525" s="79"/>
      <c r="BG525" s="79"/>
      <c r="BH525" s="79"/>
      <c r="BI525" s="79"/>
      <c r="BJ525" s="79"/>
      <c r="BK525" s="79"/>
      <c r="BL525" s="79"/>
      <c r="BM525" s="79"/>
      <c r="BN525" s="79"/>
      <c r="BO525" s="79"/>
      <c r="BP525" s="79"/>
    </row>
    <row r="526" spans="1:68" ht="12.7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79"/>
      <c r="AL526" s="79"/>
      <c r="AM526" s="79"/>
      <c r="AN526" s="79"/>
      <c r="AO526" s="79"/>
      <c r="AP526" s="79"/>
      <c r="AQ526" s="79"/>
      <c r="AR526" s="79"/>
      <c r="AS526" s="79"/>
      <c r="AT526" s="79"/>
      <c r="AU526" s="79"/>
      <c r="AV526" s="79"/>
      <c r="AW526" s="79"/>
      <c r="AX526" s="79"/>
      <c r="AY526" s="79"/>
      <c r="AZ526" s="79"/>
      <c r="BA526" s="79"/>
      <c r="BB526" s="79"/>
      <c r="BC526" s="79"/>
      <c r="BD526" s="79"/>
      <c r="BE526" s="79"/>
      <c r="BF526" s="79"/>
      <c r="BG526" s="79"/>
      <c r="BH526" s="79"/>
      <c r="BI526" s="79"/>
      <c r="BJ526" s="79"/>
      <c r="BK526" s="79"/>
      <c r="BL526" s="79"/>
      <c r="BM526" s="79"/>
      <c r="BN526" s="79"/>
      <c r="BO526" s="79"/>
      <c r="BP526" s="79"/>
    </row>
    <row r="527" spans="1:68" ht="12.7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79"/>
      <c r="AL527" s="79"/>
      <c r="AM527" s="79"/>
      <c r="AN527" s="79"/>
      <c r="AO527" s="79"/>
      <c r="AP527" s="79"/>
      <c r="AQ527" s="79"/>
      <c r="AR527" s="79"/>
      <c r="AS527" s="79"/>
      <c r="AT527" s="79"/>
      <c r="AU527" s="79"/>
      <c r="AV527" s="79"/>
      <c r="AW527" s="79"/>
      <c r="AX527" s="79"/>
      <c r="AY527" s="79"/>
      <c r="AZ527" s="79"/>
      <c r="BA527" s="79"/>
      <c r="BB527" s="79"/>
      <c r="BC527" s="79"/>
      <c r="BD527" s="79"/>
      <c r="BE527" s="79"/>
      <c r="BF527" s="79"/>
      <c r="BG527" s="79"/>
      <c r="BH527" s="79"/>
      <c r="BI527" s="79"/>
      <c r="BJ527" s="79"/>
      <c r="BK527" s="79"/>
      <c r="BL527" s="79"/>
      <c r="BM527" s="79"/>
      <c r="BN527" s="79"/>
      <c r="BO527" s="79"/>
      <c r="BP527" s="79"/>
    </row>
    <row r="528" spans="1:68" ht="12.7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79"/>
      <c r="AL528" s="79"/>
      <c r="AM528" s="79"/>
      <c r="AN528" s="79"/>
      <c r="AO528" s="79"/>
      <c r="AP528" s="79"/>
      <c r="AQ528" s="79"/>
      <c r="AR528" s="79"/>
      <c r="AS528" s="79"/>
      <c r="AT528" s="79"/>
      <c r="AU528" s="79"/>
      <c r="AV528" s="79"/>
      <c r="AW528" s="79"/>
      <c r="AX528" s="79"/>
      <c r="AY528" s="79"/>
      <c r="AZ528" s="79"/>
      <c r="BA528" s="79"/>
      <c r="BB528" s="79"/>
      <c r="BC528" s="79"/>
      <c r="BD528" s="79"/>
      <c r="BE528" s="79"/>
      <c r="BF528" s="79"/>
      <c r="BG528" s="79"/>
      <c r="BH528" s="79"/>
      <c r="BI528" s="79"/>
      <c r="BJ528" s="79"/>
      <c r="BK528" s="79"/>
      <c r="BL528" s="79"/>
      <c r="BM528" s="79"/>
      <c r="BN528" s="79"/>
      <c r="BO528" s="79"/>
      <c r="BP528" s="79"/>
    </row>
    <row r="529" spans="1:68" ht="12.7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  <c r="AH529" s="79"/>
      <c r="AI529" s="79"/>
      <c r="AJ529" s="79"/>
      <c r="AK529" s="79"/>
      <c r="AL529" s="79"/>
      <c r="AM529" s="79"/>
      <c r="AN529" s="79"/>
      <c r="AO529" s="79"/>
      <c r="AP529" s="79"/>
      <c r="AQ529" s="79"/>
      <c r="AR529" s="79"/>
      <c r="AS529" s="79"/>
      <c r="AT529" s="79"/>
      <c r="AU529" s="79"/>
      <c r="AV529" s="79"/>
      <c r="AW529" s="79"/>
      <c r="AX529" s="79"/>
      <c r="AY529" s="79"/>
      <c r="AZ529" s="79"/>
      <c r="BA529" s="79"/>
      <c r="BB529" s="79"/>
      <c r="BC529" s="79"/>
      <c r="BD529" s="79"/>
      <c r="BE529" s="79"/>
      <c r="BF529" s="79"/>
      <c r="BG529" s="79"/>
      <c r="BH529" s="79"/>
      <c r="BI529" s="79"/>
      <c r="BJ529" s="79"/>
      <c r="BK529" s="79"/>
      <c r="BL529" s="79"/>
      <c r="BM529" s="79"/>
      <c r="BN529" s="79"/>
      <c r="BO529" s="79"/>
      <c r="BP529" s="79"/>
    </row>
    <row r="530" spans="1:68" ht="12.7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  <c r="AH530" s="79"/>
      <c r="AI530" s="79"/>
      <c r="AJ530" s="79"/>
      <c r="AK530" s="79"/>
      <c r="AL530" s="79"/>
      <c r="AM530" s="79"/>
      <c r="AN530" s="79"/>
      <c r="AO530" s="79"/>
      <c r="AP530" s="79"/>
      <c r="AQ530" s="79"/>
      <c r="AR530" s="79"/>
      <c r="AS530" s="79"/>
      <c r="AT530" s="79"/>
      <c r="AU530" s="79"/>
      <c r="AV530" s="79"/>
      <c r="AW530" s="79"/>
      <c r="AX530" s="79"/>
      <c r="AY530" s="79"/>
      <c r="AZ530" s="79"/>
      <c r="BA530" s="79"/>
      <c r="BB530" s="79"/>
      <c r="BC530" s="79"/>
      <c r="BD530" s="79"/>
      <c r="BE530" s="79"/>
      <c r="BF530" s="79"/>
      <c r="BG530" s="79"/>
      <c r="BH530" s="79"/>
      <c r="BI530" s="79"/>
      <c r="BJ530" s="79"/>
      <c r="BK530" s="79"/>
      <c r="BL530" s="79"/>
      <c r="BM530" s="79"/>
      <c r="BN530" s="79"/>
      <c r="BO530" s="79"/>
      <c r="BP530" s="79"/>
    </row>
    <row r="531" spans="1:68" ht="12.7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79"/>
      <c r="AL531" s="79"/>
      <c r="AM531" s="79"/>
      <c r="AN531" s="79"/>
      <c r="AO531" s="79"/>
      <c r="AP531" s="79"/>
      <c r="AQ531" s="79"/>
      <c r="AR531" s="79"/>
      <c r="AS531" s="79"/>
      <c r="AT531" s="79"/>
      <c r="AU531" s="79"/>
      <c r="AV531" s="79"/>
      <c r="AW531" s="79"/>
      <c r="AX531" s="79"/>
      <c r="AY531" s="79"/>
      <c r="AZ531" s="79"/>
      <c r="BA531" s="79"/>
      <c r="BB531" s="79"/>
      <c r="BC531" s="79"/>
      <c r="BD531" s="79"/>
      <c r="BE531" s="79"/>
      <c r="BF531" s="79"/>
      <c r="BG531" s="79"/>
      <c r="BH531" s="79"/>
      <c r="BI531" s="79"/>
      <c r="BJ531" s="79"/>
      <c r="BK531" s="79"/>
      <c r="BL531" s="79"/>
      <c r="BM531" s="79"/>
      <c r="BN531" s="79"/>
      <c r="BO531" s="79"/>
      <c r="BP531" s="79"/>
    </row>
    <row r="532" spans="1:68" ht="12.7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  <c r="AH532" s="79"/>
      <c r="AI532" s="79"/>
      <c r="AJ532" s="79"/>
      <c r="AK532" s="79"/>
      <c r="AL532" s="79"/>
      <c r="AM532" s="79"/>
      <c r="AN532" s="79"/>
      <c r="AO532" s="79"/>
      <c r="AP532" s="79"/>
      <c r="AQ532" s="79"/>
      <c r="AR532" s="79"/>
      <c r="AS532" s="79"/>
      <c r="AT532" s="79"/>
      <c r="AU532" s="79"/>
      <c r="AV532" s="79"/>
      <c r="AW532" s="79"/>
      <c r="AX532" s="79"/>
      <c r="AY532" s="79"/>
      <c r="AZ532" s="79"/>
      <c r="BA532" s="79"/>
      <c r="BB532" s="79"/>
      <c r="BC532" s="79"/>
      <c r="BD532" s="79"/>
      <c r="BE532" s="79"/>
      <c r="BF532" s="79"/>
      <c r="BG532" s="79"/>
      <c r="BH532" s="79"/>
      <c r="BI532" s="79"/>
      <c r="BJ532" s="79"/>
      <c r="BK532" s="79"/>
      <c r="BL532" s="79"/>
      <c r="BM532" s="79"/>
      <c r="BN532" s="79"/>
      <c r="BO532" s="79"/>
      <c r="BP532" s="79"/>
    </row>
    <row r="533" spans="1:68" ht="12.7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F533" s="79"/>
      <c r="BG533" s="79"/>
      <c r="BH533" s="79"/>
      <c r="BI533" s="79"/>
      <c r="BJ533" s="79"/>
      <c r="BK533" s="79"/>
      <c r="BL533" s="79"/>
      <c r="BM533" s="79"/>
      <c r="BN533" s="79"/>
      <c r="BO533" s="79"/>
      <c r="BP533" s="79"/>
    </row>
    <row r="534" spans="1:68" ht="12.7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  <c r="AT534" s="79"/>
      <c r="AU534" s="79"/>
      <c r="AV534" s="79"/>
      <c r="AW534" s="79"/>
      <c r="AX534" s="79"/>
      <c r="AY534" s="79"/>
      <c r="AZ534" s="79"/>
      <c r="BA534" s="79"/>
      <c r="BB534" s="79"/>
      <c r="BC534" s="79"/>
      <c r="BD534" s="79"/>
      <c r="BE534" s="79"/>
      <c r="BF534" s="79"/>
      <c r="BG534" s="79"/>
      <c r="BH534" s="79"/>
      <c r="BI534" s="79"/>
      <c r="BJ534" s="79"/>
      <c r="BK534" s="79"/>
      <c r="BL534" s="79"/>
      <c r="BM534" s="79"/>
      <c r="BN534" s="79"/>
      <c r="BO534" s="79"/>
      <c r="BP534" s="79"/>
    </row>
    <row r="535" spans="1:68" ht="12.7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  <c r="AH535" s="79"/>
      <c r="AI535" s="79"/>
      <c r="AJ535" s="79"/>
      <c r="AK535" s="79"/>
      <c r="AL535" s="79"/>
      <c r="AM535" s="79"/>
      <c r="AN535" s="79"/>
      <c r="AO535" s="79"/>
      <c r="AP535" s="79"/>
      <c r="AQ535" s="79"/>
      <c r="AR535" s="79"/>
      <c r="AS535" s="79"/>
      <c r="AT535" s="79"/>
      <c r="AU535" s="79"/>
      <c r="AV535" s="79"/>
      <c r="AW535" s="79"/>
      <c r="AX535" s="79"/>
      <c r="AY535" s="79"/>
      <c r="AZ535" s="79"/>
      <c r="BA535" s="79"/>
      <c r="BB535" s="79"/>
      <c r="BC535" s="79"/>
      <c r="BD535" s="79"/>
      <c r="BE535" s="79"/>
      <c r="BF535" s="79"/>
      <c r="BG535" s="79"/>
      <c r="BH535" s="79"/>
      <c r="BI535" s="79"/>
      <c r="BJ535" s="79"/>
      <c r="BK535" s="79"/>
      <c r="BL535" s="79"/>
      <c r="BM535" s="79"/>
      <c r="BN535" s="79"/>
      <c r="BO535" s="79"/>
      <c r="BP535" s="79"/>
    </row>
    <row r="536" spans="1:68" ht="12.7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  <c r="AH536" s="79"/>
      <c r="AI536" s="79"/>
      <c r="AJ536" s="79"/>
      <c r="AK536" s="79"/>
      <c r="AL536" s="79"/>
      <c r="AM536" s="79"/>
      <c r="AN536" s="79"/>
      <c r="AO536" s="79"/>
      <c r="AP536" s="79"/>
      <c r="AQ536" s="79"/>
      <c r="AR536" s="79"/>
      <c r="AS536" s="79"/>
      <c r="AT536" s="79"/>
      <c r="AU536" s="79"/>
      <c r="AV536" s="79"/>
      <c r="AW536" s="79"/>
      <c r="AX536" s="79"/>
      <c r="AY536" s="79"/>
      <c r="AZ536" s="79"/>
      <c r="BA536" s="79"/>
      <c r="BB536" s="79"/>
      <c r="BC536" s="79"/>
      <c r="BD536" s="79"/>
      <c r="BE536" s="79"/>
      <c r="BF536" s="79"/>
      <c r="BG536" s="79"/>
      <c r="BH536" s="79"/>
      <c r="BI536" s="79"/>
      <c r="BJ536" s="79"/>
      <c r="BK536" s="79"/>
      <c r="BL536" s="79"/>
      <c r="BM536" s="79"/>
      <c r="BN536" s="79"/>
      <c r="BO536" s="79"/>
      <c r="BP536" s="79"/>
    </row>
    <row r="537" spans="1:68" ht="12.7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  <c r="AH537" s="79"/>
      <c r="AI537" s="79"/>
      <c r="AJ537" s="79"/>
      <c r="AK537" s="79"/>
      <c r="AL537" s="79"/>
      <c r="AM537" s="79"/>
      <c r="AN537" s="79"/>
      <c r="AO537" s="79"/>
      <c r="AP537" s="79"/>
      <c r="AQ537" s="79"/>
      <c r="AR537" s="79"/>
      <c r="AS537" s="79"/>
      <c r="AT537" s="79"/>
      <c r="AU537" s="79"/>
      <c r="AV537" s="79"/>
      <c r="AW537" s="79"/>
      <c r="AX537" s="79"/>
      <c r="AY537" s="79"/>
      <c r="AZ537" s="79"/>
      <c r="BA537" s="79"/>
      <c r="BB537" s="79"/>
      <c r="BC537" s="79"/>
      <c r="BD537" s="79"/>
      <c r="BE537" s="79"/>
      <c r="BF537" s="79"/>
      <c r="BG537" s="79"/>
      <c r="BH537" s="79"/>
      <c r="BI537" s="79"/>
      <c r="BJ537" s="79"/>
      <c r="BK537" s="79"/>
      <c r="BL537" s="79"/>
      <c r="BM537" s="79"/>
      <c r="BN537" s="79"/>
      <c r="BO537" s="79"/>
      <c r="BP537" s="79"/>
    </row>
    <row r="538" spans="1:68" ht="12.7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  <c r="AH538" s="79"/>
      <c r="AI538" s="79"/>
      <c r="AJ538" s="79"/>
      <c r="AK538" s="79"/>
      <c r="AL538" s="79"/>
      <c r="AM538" s="79"/>
      <c r="AN538" s="79"/>
      <c r="AO538" s="79"/>
      <c r="AP538" s="79"/>
      <c r="AQ538" s="79"/>
      <c r="AR538" s="79"/>
      <c r="AS538" s="79"/>
      <c r="AT538" s="79"/>
      <c r="AU538" s="79"/>
      <c r="AV538" s="79"/>
      <c r="AW538" s="79"/>
      <c r="AX538" s="79"/>
      <c r="AY538" s="79"/>
      <c r="AZ538" s="79"/>
      <c r="BA538" s="79"/>
      <c r="BB538" s="79"/>
      <c r="BC538" s="79"/>
      <c r="BD538" s="79"/>
      <c r="BE538" s="79"/>
      <c r="BF538" s="79"/>
      <c r="BG538" s="79"/>
      <c r="BH538" s="79"/>
      <c r="BI538" s="79"/>
      <c r="BJ538" s="79"/>
      <c r="BK538" s="79"/>
      <c r="BL538" s="79"/>
      <c r="BM538" s="79"/>
      <c r="BN538" s="79"/>
      <c r="BO538" s="79"/>
      <c r="BP538" s="79"/>
    </row>
    <row r="539" spans="1:68" ht="12.7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  <c r="AH539" s="79"/>
      <c r="AI539" s="79"/>
      <c r="AJ539" s="79"/>
      <c r="AK539" s="79"/>
      <c r="AL539" s="79"/>
      <c r="AM539" s="79"/>
      <c r="AN539" s="79"/>
      <c r="AO539" s="79"/>
      <c r="AP539" s="79"/>
      <c r="AQ539" s="79"/>
      <c r="AR539" s="79"/>
      <c r="AS539" s="79"/>
      <c r="AT539" s="79"/>
      <c r="AU539" s="79"/>
      <c r="AV539" s="79"/>
      <c r="AW539" s="79"/>
      <c r="AX539" s="79"/>
      <c r="AY539" s="79"/>
      <c r="AZ539" s="79"/>
      <c r="BA539" s="79"/>
      <c r="BB539" s="79"/>
      <c r="BC539" s="79"/>
      <c r="BD539" s="79"/>
      <c r="BE539" s="79"/>
      <c r="BF539" s="79"/>
      <c r="BG539" s="79"/>
      <c r="BH539" s="79"/>
      <c r="BI539" s="79"/>
      <c r="BJ539" s="79"/>
      <c r="BK539" s="79"/>
      <c r="BL539" s="79"/>
      <c r="BM539" s="79"/>
      <c r="BN539" s="79"/>
      <c r="BO539" s="79"/>
      <c r="BP539" s="79"/>
    </row>
    <row r="540" spans="1:68" ht="12.7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  <c r="AH540" s="79"/>
      <c r="AI540" s="79"/>
      <c r="AJ540" s="79"/>
      <c r="AK540" s="79"/>
      <c r="AL540" s="79"/>
      <c r="AM540" s="79"/>
      <c r="AN540" s="79"/>
      <c r="AO540" s="79"/>
      <c r="AP540" s="79"/>
      <c r="AQ540" s="79"/>
      <c r="AR540" s="79"/>
      <c r="AS540" s="79"/>
      <c r="AT540" s="79"/>
      <c r="AU540" s="79"/>
      <c r="AV540" s="79"/>
      <c r="AW540" s="79"/>
      <c r="AX540" s="79"/>
      <c r="AY540" s="79"/>
      <c r="AZ540" s="79"/>
      <c r="BA540" s="79"/>
      <c r="BB540" s="79"/>
      <c r="BC540" s="79"/>
      <c r="BD540" s="79"/>
      <c r="BE540" s="79"/>
      <c r="BF540" s="79"/>
      <c r="BG540" s="79"/>
      <c r="BH540" s="79"/>
      <c r="BI540" s="79"/>
      <c r="BJ540" s="79"/>
      <c r="BK540" s="79"/>
      <c r="BL540" s="79"/>
      <c r="BM540" s="79"/>
      <c r="BN540" s="79"/>
      <c r="BO540" s="79"/>
      <c r="BP540" s="79"/>
    </row>
    <row r="541" spans="1:68" ht="12.7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  <c r="AH541" s="79"/>
      <c r="AI541" s="79"/>
      <c r="AJ541" s="79"/>
      <c r="AK541" s="79"/>
      <c r="AL541" s="79"/>
      <c r="AM541" s="79"/>
      <c r="AN541" s="79"/>
      <c r="AO541" s="79"/>
      <c r="AP541" s="79"/>
      <c r="AQ541" s="79"/>
      <c r="AR541" s="79"/>
      <c r="AS541" s="79"/>
      <c r="AT541" s="79"/>
      <c r="AU541" s="79"/>
      <c r="AV541" s="79"/>
      <c r="AW541" s="79"/>
      <c r="AX541" s="79"/>
      <c r="AY541" s="79"/>
      <c r="AZ541" s="79"/>
      <c r="BA541" s="79"/>
      <c r="BB541" s="79"/>
      <c r="BC541" s="79"/>
      <c r="BD541" s="79"/>
      <c r="BE541" s="79"/>
      <c r="BF541" s="79"/>
      <c r="BG541" s="79"/>
      <c r="BH541" s="79"/>
      <c r="BI541" s="79"/>
      <c r="BJ541" s="79"/>
      <c r="BK541" s="79"/>
      <c r="BL541" s="79"/>
      <c r="BM541" s="79"/>
      <c r="BN541" s="79"/>
      <c r="BO541" s="79"/>
      <c r="BP541" s="79"/>
    </row>
    <row r="542" spans="1:68" ht="12.7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79"/>
      <c r="AL542" s="79"/>
      <c r="AM542" s="79"/>
      <c r="AN542" s="79"/>
      <c r="AO542" s="79"/>
      <c r="AP542" s="79"/>
      <c r="AQ542" s="79"/>
      <c r="AR542" s="79"/>
      <c r="AS542" s="79"/>
      <c r="AT542" s="79"/>
      <c r="AU542" s="79"/>
      <c r="AV542" s="79"/>
      <c r="AW542" s="79"/>
      <c r="AX542" s="79"/>
      <c r="AY542" s="79"/>
      <c r="AZ542" s="79"/>
      <c r="BA542" s="79"/>
      <c r="BB542" s="79"/>
      <c r="BC542" s="79"/>
      <c r="BD542" s="79"/>
      <c r="BE542" s="79"/>
      <c r="BF542" s="79"/>
      <c r="BG542" s="79"/>
      <c r="BH542" s="79"/>
      <c r="BI542" s="79"/>
      <c r="BJ542" s="79"/>
      <c r="BK542" s="79"/>
      <c r="BL542" s="79"/>
      <c r="BM542" s="79"/>
      <c r="BN542" s="79"/>
      <c r="BO542" s="79"/>
      <c r="BP542" s="79"/>
    </row>
    <row r="543" spans="1:68" ht="12.7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  <c r="AH543" s="79"/>
      <c r="AI543" s="79"/>
      <c r="AJ543" s="79"/>
      <c r="AK543" s="79"/>
      <c r="AL543" s="79"/>
      <c r="AM543" s="79"/>
      <c r="AN543" s="79"/>
      <c r="AO543" s="79"/>
      <c r="AP543" s="79"/>
      <c r="AQ543" s="79"/>
      <c r="AR543" s="79"/>
      <c r="AS543" s="79"/>
      <c r="AT543" s="79"/>
      <c r="AU543" s="79"/>
      <c r="AV543" s="79"/>
      <c r="AW543" s="79"/>
      <c r="AX543" s="79"/>
      <c r="AY543" s="79"/>
      <c r="AZ543" s="79"/>
      <c r="BA543" s="79"/>
      <c r="BB543" s="79"/>
      <c r="BC543" s="79"/>
      <c r="BD543" s="79"/>
      <c r="BE543" s="79"/>
      <c r="BF543" s="79"/>
      <c r="BG543" s="79"/>
      <c r="BH543" s="79"/>
      <c r="BI543" s="79"/>
      <c r="BJ543" s="79"/>
      <c r="BK543" s="79"/>
      <c r="BL543" s="79"/>
      <c r="BM543" s="79"/>
      <c r="BN543" s="79"/>
      <c r="BO543" s="79"/>
      <c r="BP543" s="79"/>
    </row>
    <row r="544" spans="1:68" ht="12.7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  <c r="AH544" s="79"/>
      <c r="AI544" s="79"/>
      <c r="AJ544" s="79"/>
      <c r="AK544" s="79"/>
      <c r="AL544" s="79"/>
      <c r="AM544" s="79"/>
      <c r="AN544" s="79"/>
      <c r="AO544" s="79"/>
      <c r="AP544" s="79"/>
      <c r="AQ544" s="79"/>
      <c r="AR544" s="79"/>
      <c r="AS544" s="79"/>
      <c r="AT544" s="79"/>
      <c r="AU544" s="79"/>
      <c r="AV544" s="79"/>
      <c r="AW544" s="79"/>
      <c r="AX544" s="79"/>
      <c r="AY544" s="79"/>
      <c r="AZ544" s="79"/>
      <c r="BA544" s="79"/>
      <c r="BB544" s="79"/>
      <c r="BC544" s="79"/>
      <c r="BD544" s="79"/>
      <c r="BE544" s="79"/>
      <c r="BF544" s="79"/>
      <c r="BG544" s="79"/>
      <c r="BH544" s="79"/>
      <c r="BI544" s="79"/>
      <c r="BJ544" s="79"/>
      <c r="BK544" s="79"/>
      <c r="BL544" s="79"/>
      <c r="BM544" s="79"/>
      <c r="BN544" s="79"/>
      <c r="BO544" s="79"/>
      <c r="BP544" s="79"/>
    </row>
    <row r="545" spans="1:68" ht="12.7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  <c r="AH545" s="79"/>
      <c r="AI545" s="79"/>
      <c r="AJ545" s="79"/>
      <c r="AK545" s="79"/>
      <c r="AL545" s="79"/>
      <c r="AM545" s="79"/>
      <c r="AN545" s="79"/>
      <c r="AO545" s="79"/>
      <c r="AP545" s="79"/>
      <c r="AQ545" s="79"/>
      <c r="AR545" s="79"/>
      <c r="AS545" s="79"/>
      <c r="AT545" s="79"/>
      <c r="AU545" s="79"/>
      <c r="AV545" s="79"/>
      <c r="AW545" s="79"/>
      <c r="AX545" s="79"/>
      <c r="AY545" s="79"/>
      <c r="AZ545" s="79"/>
      <c r="BA545" s="79"/>
      <c r="BB545" s="79"/>
      <c r="BC545" s="79"/>
      <c r="BD545" s="79"/>
      <c r="BE545" s="79"/>
      <c r="BF545" s="79"/>
      <c r="BG545" s="79"/>
      <c r="BH545" s="79"/>
      <c r="BI545" s="79"/>
      <c r="BJ545" s="79"/>
      <c r="BK545" s="79"/>
      <c r="BL545" s="79"/>
      <c r="BM545" s="79"/>
      <c r="BN545" s="79"/>
      <c r="BO545" s="79"/>
      <c r="BP545" s="79"/>
    </row>
    <row r="546" spans="1:68" ht="12.7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79"/>
      <c r="AL546" s="79"/>
      <c r="AM546" s="79"/>
      <c r="AN546" s="79"/>
      <c r="AO546" s="79"/>
      <c r="AP546" s="79"/>
      <c r="AQ546" s="79"/>
      <c r="AR546" s="79"/>
      <c r="AS546" s="79"/>
      <c r="AT546" s="79"/>
      <c r="AU546" s="79"/>
      <c r="AV546" s="79"/>
      <c r="AW546" s="79"/>
      <c r="AX546" s="79"/>
      <c r="AY546" s="79"/>
      <c r="AZ546" s="79"/>
      <c r="BA546" s="79"/>
      <c r="BB546" s="79"/>
      <c r="BC546" s="79"/>
      <c r="BD546" s="79"/>
      <c r="BE546" s="79"/>
      <c r="BF546" s="79"/>
      <c r="BG546" s="79"/>
      <c r="BH546" s="79"/>
      <c r="BI546" s="79"/>
      <c r="BJ546" s="79"/>
      <c r="BK546" s="79"/>
      <c r="BL546" s="79"/>
      <c r="BM546" s="79"/>
      <c r="BN546" s="79"/>
      <c r="BO546" s="79"/>
      <c r="BP546" s="79"/>
    </row>
    <row r="547" spans="1:68" ht="12.7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  <c r="AH547" s="79"/>
      <c r="AI547" s="79"/>
      <c r="AJ547" s="79"/>
      <c r="AK547" s="79"/>
      <c r="AL547" s="79"/>
      <c r="AM547" s="79"/>
      <c r="AN547" s="79"/>
      <c r="AO547" s="79"/>
      <c r="AP547" s="79"/>
      <c r="AQ547" s="79"/>
      <c r="AR547" s="79"/>
      <c r="AS547" s="79"/>
      <c r="AT547" s="79"/>
      <c r="AU547" s="79"/>
      <c r="AV547" s="79"/>
      <c r="AW547" s="79"/>
      <c r="AX547" s="79"/>
      <c r="AY547" s="79"/>
      <c r="AZ547" s="79"/>
      <c r="BA547" s="79"/>
      <c r="BB547" s="79"/>
      <c r="BC547" s="79"/>
      <c r="BD547" s="79"/>
      <c r="BE547" s="79"/>
      <c r="BF547" s="79"/>
      <c r="BG547" s="79"/>
      <c r="BH547" s="79"/>
      <c r="BI547" s="79"/>
      <c r="BJ547" s="79"/>
      <c r="BK547" s="79"/>
      <c r="BL547" s="79"/>
      <c r="BM547" s="79"/>
      <c r="BN547" s="79"/>
      <c r="BO547" s="79"/>
      <c r="BP547" s="79"/>
    </row>
    <row r="548" spans="1:68" ht="12.7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  <c r="AH548" s="79"/>
      <c r="AI548" s="79"/>
      <c r="AJ548" s="79"/>
      <c r="AK548" s="79"/>
      <c r="AL548" s="79"/>
      <c r="AM548" s="79"/>
      <c r="AN548" s="79"/>
      <c r="AO548" s="79"/>
      <c r="AP548" s="79"/>
      <c r="AQ548" s="79"/>
      <c r="AR548" s="79"/>
      <c r="AS548" s="79"/>
      <c r="AT548" s="79"/>
      <c r="AU548" s="79"/>
      <c r="AV548" s="79"/>
      <c r="AW548" s="79"/>
      <c r="AX548" s="79"/>
      <c r="AY548" s="79"/>
      <c r="AZ548" s="79"/>
      <c r="BA548" s="79"/>
      <c r="BB548" s="79"/>
      <c r="BC548" s="79"/>
      <c r="BD548" s="79"/>
      <c r="BE548" s="79"/>
      <c r="BF548" s="79"/>
      <c r="BG548" s="79"/>
      <c r="BH548" s="79"/>
      <c r="BI548" s="79"/>
      <c r="BJ548" s="79"/>
      <c r="BK548" s="79"/>
      <c r="BL548" s="79"/>
      <c r="BM548" s="79"/>
      <c r="BN548" s="79"/>
      <c r="BO548" s="79"/>
      <c r="BP548" s="79"/>
    </row>
    <row r="549" spans="1:68" ht="12.7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  <c r="AH549" s="79"/>
      <c r="AI549" s="79"/>
      <c r="AJ549" s="79"/>
      <c r="AK549" s="79"/>
      <c r="AL549" s="79"/>
      <c r="AM549" s="79"/>
      <c r="AN549" s="79"/>
      <c r="AO549" s="79"/>
      <c r="AP549" s="79"/>
      <c r="AQ549" s="79"/>
      <c r="AR549" s="79"/>
      <c r="AS549" s="79"/>
      <c r="AT549" s="79"/>
      <c r="AU549" s="79"/>
      <c r="AV549" s="79"/>
      <c r="AW549" s="79"/>
      <c r="AX549" s="79"/>
      <c r="AY549" s="79"/>
      <c r="AZ549" s="79"/>
      <c r="BA549" s="79"/>
      <c r="BB549" s="79"/>
      <c r="BC549" s="79"/>
      <c r="BD549" s="79"/>
      <c r="BE549" s="79"/>
      <c r="BF549" s="79"/>
      <c r="BG549" s="79"/>
      <c r="BH549" s="79"/>
      <c r="BI549" s="79"/>
      <c r="BJ549" s="79"/>
      <c r="BK549" s="79"/>
      <c r="BL549" s="79"/>
      <c r="BM549" s="79"/>
      <c r="BN549" s="79"/>
      <c r="BO549" s="79"/>
      <c r="BP549" s="79"/>
    </row>
    <row r="550" spans="1:68" ht="12.7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  <c r="AH550" s="79"/>
      <c r="AI550" s="79"/>
      <c r="AJ550" s="79"/>
      <c r="AK550" s="79"/>
      <c r="AL550" s="79"/>
      <c r="AM550" s="79"/>
      <c r="AN550" s="79"/>
      <c r="AO550" s="79"/>
      <c r="AP550" s="79"/>
      <c r="AQ550" s="79"/>
      <c r="AR550" s="79"/>
      <c r="AS550" s="79"/>
      <c r="AT550" s="79"/>
      <c r="AU550" s="79"/>
      <c r="AV550" s="79"/>
      <c r="AW550" s="79"/>
      <c r="AX550" s="79"/>
      <c r="AY550" s="79"/>
      <c r="AZ550" s="79"/>
      <c r="BA550" s="79"/>
      <c r="BB550" s="79"/>
      <c r="BC550" s="79"/>
      <c r="BD550" s="79"/>
      <c r="BE550" s="79"/>
      <c r="BF550" s="79"/>
      <c r="BG550" s="79"/>
      <c r="BH550" s="79"/>
      <c r="BI550" s="79"/>
      <c r="BJ550" s="79"/>
      <c r="BK550" s="79"/>
      <c r="BL550" s="79"/>
      <c r="BM550" s="79"/>
      <c r="BN550" s="79"/>
      <c r="BO550" s="79"/>
      <c r="BP550" s="79"/>
    </row>
    <row r="551" spans="1:68" ht="12.7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79"/>
      <c r="AL551" s="79"/>
      <c r="AM551" s="79"/>
      <c r="AN551" s="79"/>
      <c r="AO551" s="79"/>
      <c r="AP551" s="79"/>
      <c r="AQ551" s="79"/>
      <c r="AR551" s="79"/>
      <c r="AS551" s="79"/>
      <c r="AT551" s="79"/>
      <c r="AU551" s="79"/>
      <c r="AV551" s="79"/>
      <c r="AW551" s="79"/>
      <c r="AX551" s="79"/>
      <c r="AY551" s="79"/>
      <c r="AZ551" s="79"/>
      <c r="BA551" s="79"/>
      <c r="BB551" s="79"/>
      <c r="BC551" s="79"/>
      <c r="BD551" s="79"/>
      <c r="BE551" s="79"/>
      <c r="BF551" s="79"/>
      <c r="BG551" s="79"/>
      <c r="BH551" s="79"/>
      <c r="BI551" s="79"/>
      <c r="BJ551" s="79"/>
      <c r="BK551" s="79"/>
      <c r="BL551" s="79"/>
      <c r="BM551" s="79"/>
      <c r="BN551" s="79"/>
      <c r="BO551" s="79"/>
      <c r="BP551" s="79"/>
    </row>
    <row r="552" spans="1:68" ht="12.7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  <c r="AH552" s="79"/>
      <c r="AI552" s="79"/>
      <c r="AJ552" s="79"/>
      <c r="AK552" s="79"/>
      <c r="AL552" s="79"/>
      <c r="AM552" s="79"/>
      <c r="AN552" s="79"/>
      <c r="AO552" s="79"/>
      <c r="AP552" s="79"/>
      <c r="AQ552" s="79"/>
      <c r="AR552" s="79"/>
      <c r="AS552" s="79"/>
      <c r="AT552" s="79"/>
      <c r="AU552" s="79"/>
      <c r="AV552" s="79"/>
      <c r="AW552" s="79"/>
      <c r="AX552" s="79"/>
      <c r="AY552" s="79"/>
      <c r="AZ552" s="79"/>
      <c r="BA552" s="79"/>
      <c r="BB552" s="79"/>
      <c r="BC552" s="79"/>
      <c r="BD552" s="79"/>
      <c r="BE552" s="79"/>
      <c r="BF552" s="79"/>
      <c r="BG552" s="79"/>
      <c r="BH552" s="79"/>
      <c r="BI552" s="79"/>
      <c r="BJ552" s="79"/>
      <c r="BK552" s="79"/>
      <c r="BL552" s="79"/>
      <c r="BM552" s="79"/>
      <c r="BN552" s="79"/>
      <c r="BO552" s="79"/>
      <c r="BP552" s="79"/>
    </row>
    <row r="553" spans="1:68" ht="12.7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  <c r="AH553" s="79"/>
      <c r="AI553" s="79"/>
      <c r="AJ553" s="79"/>
      <c r="AK553" s="79"/>
      <c r="AL553" s="79"/>
      <c r="AM553" s="79"/>
      <c r="AN553" s="79"/>
      <c r="AO553" s="79"/>
      <c r="AP553" s="79"/>
      <c r="AQ553" s="79"/>
      <c r="AR553" s="79"/>
      <c r="AS553" s="79"/>
      <c r="AT553" s="79"/>
      <c r="AU553" s="79"/>
      <c r="AV553" s="79"/>
      <c r="AW553" s="79"/>
      <c r="AX553" s="79"/>
      <c r="AY553" s="79"/>
      <c r="AZ553" s="79"/>
      <c r="BA553" s="79"/>
      <c r="BB553" s="79"/>
      <c r="BC553" s="79"/>
      <c r="BD553" s="79"/>
      <c r="BE553" s="79"/>
      <c r="BF553" s="79"/>
      <c r="BG553" s="79"/>
      <c r="BH553" s="79"/>
      <c r="BI553" s="79"/>
      <c r="BJ553" s="79"/>
      <c r="BK553" s="79"/>
      <c r="BL553" s="79"/>
      <c r="BM553" s="79"/>
      <c r="BN553" s="79"/>
      <c r="BO553" s="79"/>
      <c r="BP553" s="79"/>
    </row>
    <row r="554" spans="1:68" ht="12.7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  <c r="AH554" s="79"/>
      <c r="AI554" s="79"/>
      <c r="AJ554" s="79"/>
      <c r="AK554" s="79"/>
      <c r="AL554" s="79"/>
      <c r="AM554" s="79"/>
      <c r="AN554" s="79"/>
      <c r="AO554" s="79"/>
      <c r="AP554" s="79"/>
      <c r="AQ554" s="79"/>
      <c r="AR554" s="79"/>
      <c r="AS554" s="79"/>
      <c r="AT554" s="79"/>
      <c r="AU554" s="79"/>
      <c r="AV554" s="79"/>
      <c r="AW554" s="79"/>
      <c r="AX554" s="79"/>
      <c r="AY554" s="79"/>
      <c r="AZ554" s="79"/>
      <c r="BA554" s="79"/>
      <c r="BB554" s="79"/>
      <c r="BC554" s="79"/>
      <c r="BD554" s="79"/>
      <c r="BE554" s="79"/>
      <c r="BF554" s="79"/>
      <c r="BG554" s="79"/>
      <c r="BH554" s="79"/>
      <c r="BI554" s="79"/>
      <c r="BJ554" s="79"/>
      <c r="BK554" s="79"/>
      <c r="BL554" s="79"/>
      <c r="BM554" s="79"/>
      <c r="BN554" s="79"/>
      <c r="BO554" s="79"/>
      <c r="BP554" s="79"/>
    </row>
    <row r="555" spans="1:68" ht="12.7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79"/>
      <c r="AL555" s="79"/>
      <c r="AM555" s="79"/>
      <c r="AN555" s="79"/>
      <c r="AO555" s="79"/>
      <c r="AP555" s="79"/>
      <c r="AQ555" s="79"/>
      <c r="AR555" s="79"/>
      <c r="AS555" s="79"/>
      <c r="AT555" s="79"/>
      <c r="AU555" s="79"/>
      <c r="AV555" s="79"/>
      <c r="AW555" s="79"/>
      <c r="AX555" s="79"/>
      <c r="AY555" s="79"/>
      <c r="AZ555" s="79"/>
      <c r="BA555" s="79"/>
      <c r="BB555" s="79"/>
      <c r="BC555" s="79"/>
      <c r="BD555" s="79"/>
      <c r="BE555" s="79"/>
      <c r="BF555" s="79"/>
      <c r="BG555" s="79"/>
      <c r="BH555" s="79"/>
      <c r="BI555" s="79"/>
      <c r="BJ555" s="79"/>
      <c r="BK555" s="79"/>
      <c r="BL555" s="79"/>
      <c r="BM555" s="79"/>
      <c r="BN555" s="79"/>
      <c r="BO555" s="79"/>
      <c r="BP555" s="79"/>
    </row>
    <row r="556" spans="1:68" ht="12.7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  <c r="AT556" s="79"/>
      <c r="AU556" s="79"/>
      <c r="AV556" s="79"/>
      <c r="AW556" s="79"/>
      <c r="AX556" s="79"/>
      <c r="AY556" s="79"/>
      <c r="AZ556" s="79"/>
      <c r="BA556" s="79"/>
      <c r="BB556" s="79"/>
      <c r="BC556" s="79"/>
      <c r="BD556" s="79"/>
      <c r="BE556" s="79"/>
      <c r="BF556" s="79"/>
      <c r="BG556" s="79"/>
      <c r="BH556" s="79"/>
      <c r="BI556" s="79"/>
      <c r="BJ556" s="79"/>
      <c r="BK556" s="79"/>
      <c r="BL556" s="79"/>
      <c r="BM556" s="79"/>
      <c r="BN556" s="79"/>
      <c r="BO556" s="79"/>
      <c r="BP556" s="79"/>
    </row>
    <row r="557" spans="1:68" ht="12.7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  <c r="AH557" s="79"/>
      <c r="AI557" s="79"/>
      <c r="AJ557" s="79"/>
      <c r="AK557" s="79"/>
      <c r="AL557" s="79"/>
      <c r="AM557" s="79"/>
      <c r="AN557" s="79"/>
      <c r="AO557" s="79"/>
      <c r="AP557" s="79"/>
      <c r="AQ557" s="79"/>
      <c r="AR557" s="79"/>
      <c r="AS557" s="79"/>
      <c r="AT557" s="79"/>
      <c r="AU557" s="79"/>
      <c r="AV557" s="79"/>
      <c r="AW557" s="79"/>
      <c r="AX557" s="79"/>
      <c r="AY557" s="79"/>
      <c r="AZ557" s="79"/>
      <c r="BA557" s="79"/>
      <c r="BB557" s="79"/>
      <c r="BC557" s="79"/>
      <c r="BD557" s="79"/>
      <c r="BE557" s="79"/>
      <c r="BF557" s="79"/>
      <c r="BG557" s="79"/>
      <c r="BH557" s="79"/>
      <c r="BI557" s="79"/>
      <c r="BJ557" s="79"/>
      <c r="BK557" s="79"/>
      <c r="BL557" s="79"/>
      <c r="BM557" s="79"/>
      <c r="BN557" s="79"/>
      <c r="BO557" s="79"/>
      <c r="BP557" s="79"/>
    </row>
    <row r="558" spans="1:68" ht="12.7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79"/>
      <c r="AL558" s="79"/>
      <c r="AM558" s="79"/>
      <c r="AN558" s="79"/>
      <c r="AO558" s="79"/>
      <c r="AP558" s="79"/>
      <c r="AQ558" s="79"/>
      <c r="AR558" s="79"/>
      <c r="AS558" s="79"/>
      <c r="AT558" s="79"/>
      <c r="AU558" s="79"/>
      <c r="AV558" s="79"/>
      <c r="AW558" s="79"/>
      <c r="AX558" s="79"/>
      <c r="AY558" s="79"/>
      <c r="AZ558" s="79"/>
      <c r="BA558" s="79"/>
      <c r="BB558" s="79"/>
      <c r="BC558" s="79"/>
      <c r="BD558" s="79"/>
      <c r="BE558" s="79"/>
      <c r="BF558" s="79"/>
      <c r="BG558" s="79"/>
      <c r="BH558" s="79"/>
      <c r="BI558" s="79"/>
      <c r="BJ558" s="79"/>
      <c r="BK558" s="79"/>
      <c r="BL558" s="79"/>
      <c r="BM558" s="79"/>
      <c r="BN558" s="79"/>
      <c r="BO558" s="79"/>
      <c r="BP558" s="79"/>
    </row>
    <row r="559" spans="1:68" ht="12.7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79"/>
      <c r="AL559" s="79"/>
      <c r="AM559" s="79"/>
      <c r="AN559" s="79"/>
      <c r="AO559" s="79"/>
      <c r="AP559" s="79"/>
      <c r="AQ559" s="79"/>
      <c r="AR559" s="79"/>
      <c r="AS559" s="79"/>
      <c r="AT559" s="79"/>
      <c r="AU559" s="79"/>
      <c r="AV559" s="79"/>
      <c r="AW559" s="79"/>
      <c r="AX559" s="79"/>
      <c r="AY559" s="79"/>
      <c r="AZ559" s="79"/>
      <c r="BA559" s="79"/>
      <c r="BB559" s="79"/>
      <c r="BC559" s="79"/>
      <c r="BD559" s="79"/>
      <c r="BE559" s="79"/>
      <c r="BF559" s="79"/>
      <c r="BG559" s="79"/>
      <c r="BH559" s="79"/>
      <c r="BI559" s="79"/>
      <c r="BJ559" s="79"/>
      <c r="BK559" s="79"/>
      <c r="BL559" s="79"/>
      <c r="BM559" s="79"/>
      <c r="BN559" s="79"/>
      <c r="BO559" s="79"/>
      <c r="BP559" s="79"/>
    </row>
    <row r="560" spans="1:68" ht="12.7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79"/>
      <c r="AL560" s="79"/>
      <c r="AM560" s="79"/>
      <c r="AN560" s="79"/>
      <c r="AO560" s="79"/>
      <c r="AP560" s="79"/>
      <c r="AQ560" s="79"/>
      <c r="AR560" s="79"/>
      <c r="AS560" s="79"/>
      <c r="AT560" s="79"/>
      <c r="AU560" s="79"/>
      <c r="AV560" s="79"/>
      <c r="AW560" s="79"/>
      <c r="AX560" s="79"/>
      <c r="AY560" s="79"/>
      <c r="AZ560" s="79"/>
      <c r="BA560" s="79"/>
      <c r="BB560" s="79"/>
      <c r="BC560" s="79"/>
      <c r="BD560" s="79"/>
      <c r="BE560" s="79"/>
      <c r="BF560" s="79"/>
      <c r="BG560" s="79"/>
      <c r="BH560" s="79"/>
      <c r="BI560" s="79"/>
      <c r="BJ560" s="79"/>
      <c r="BK560" s="79"/>
      <c r="BL560" s="79"/>
      <c r="BM560" s="79"/>
      <c r="BN560" s="79"/>
      <c r="BO560" s="79"/>
      <c r="BP560" s="79"/>
    </row>
    <row r="561" spans="1:68" ht="12.7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  <c r="AP561" s="79"/>
      <c r="AQ561" s="79"/>
      <c r="AR561" s="79"/>
      <c r="AS561" s="79"/>
      <c r="AT561" s="79"/>
      <c r="AU561" s="79"/>
      <c r="AV561" s="79"/>
      <c r="AW561" s="79"/>
      <c r="AX561" s="79"/>
      <c r="AY561" s="79"/>
      <c r="AZ561" s="79"/>
      <c r="BA561" s="79"/>
      <c r="BB561" s="79"/>
      <c r="BC561" s="79"/>
      <c r="BD561" s="79"/>
      <c r="BE561" s="79"/>
      <c r="BF561" s="79"/>
      <c r="BG561" s="79"/>
      <c r="BH561" s="79"/>
      <c r="BI561" s="79"/>
      <c r="BJ561" s="79"/>
      <c r="BK561" s="79"/>
      <c r="BL561" s="79"/>
      <c r="BM561" s="79"/>
      <c r="BN561" s="79"/>
      <c r="BO561" s="79"/>
      <c r="BP561" s="79"/>
    </row>
    <row r="562" spans="1:68" ht="12.7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79"/>
      <c r="AL562" s="79"/>
      <c r="AM562" s="79"/>
      <c r="AN562" s="79"/>
      <c r="AO562" s="79"/>
      <c r="AP562" s="79"/>
      <c r="AQ562" s="79"/>
      <c r="AR562" s="79"/>
      <c r="AS562" s="79"/>
      <c r="AT562" s="79"/>
      <c r="AU562" s="79"/>
      <c r="AV562" s="79"/>
      <c r="AW562" s="79"/>
      <c r="AX562" s="79"/>
      <c r="AY562" s="79"/>
      <c r="AZ562" s="79"/>
      <c r="BA562" s="79"/>
      <c r="BB562" s="79"/>
      <c r="BC562" s="79"/>
      <c r="BD562" s="79"/>
      <c r="BE562" s="79"/>
      <c r="BF562" s="79"/>
      <c r="BG562" s="79"/>
      <c r="BH562" s="79"/>
      <c r="BI562" s="79"/>
      <c r="BJ562" s="79"/>
      <c r="BK562" s="79"/>
      <c r="BL562" s="79"/>
      <c r="BM562" s="79"/>
      <c r="BN562" s="79"/>
      <c r="BO562" s="79"/>
      <c r="BP562" s="79"/>
    </row>
    <row r="563" spans="1:68" ht="12.7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F563" s="79"/>
      <c r="BG563" s="79"/>
      <c r="BH563" s="79"/>
      <c r="BI563" s="79"/>
      <c r="BJ563" s="79"/>
      <c r="BK563" s="79"/>
      <c r="BL563" s="79"/>
      <c r="BM563" s="79"/>
      <c r="BN563" s="79"/>
      <c r="BO563" s="79"/>
      <c r="BP563" s="79"/>
    </row>
    <row r="564" spans="1:68" ht="12.7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  <c r="AH564" s="79"/>
      <c r="AI564" s="79"/>
      <c r="AJ564" s="79"/>
      <c r="AK564" s="79"/>
      <c r="AL564" s="79"/>
      <c r="AM564" s="79"/>
      <c r="AN564" s="79"/>
      <c r="AO564" s="79"/>
      <c r="AP564" s="79"/>
      <c r="AQ564" s="79"/>
      <c r="AR564" s="79"/>
      <c r="AS564" s="79"/>
      <c r="AT564" s="79"/>
      <c r="AU564" s="79"/>
      <c r="AV564" s="79"/>
      <c r="AW564" s="79"/>
      <c r="AX564" s="79"/>
      <c r="AY564" s="79"/>
      <c r="AZ564" s="79"/>
      <c r="BA564" s="79"/>
      <c r="BB564" s="79"/>
      <c r="BC564" s="79"/>
      <c r="BD564" s="79"/>
      <c r="BE564" s="79"/>
      <c r="BF564" s="79"/>
      <c r="BG564" s="79"/>
      <c r="BH564" s="79"/>
      <c r="BI564" s="79"/>
      <c r="BJ564" s="79"/>
      <c r="BK564" s="79"/>
      <c r="BL564" s="79"/>
      <c r="BM564" s="79"/>
      <c r="BN564" s="79"/>
      <c r="BO564" s="79"/>
      <c r="BP564" s="79"/>
    </row>
    <row r="565" spans="1:68" ht="12.7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  <c r="AH565" s="79"/>
      <c r="AI565" s="79"/>
      <c r="AJ565" s="79"/>
      <c r="AK565" s="79"/>
      <c r="AL565" s="79"/>
      <c r="AM565" s="79"/>
      <c r="AN565" s="79"/>
      <c r="AO565" s="79"/>
      <c r="AP565" s="79"/>
      <c r="AQ565" s="79"/>
      <c r="AR565" s="79"/>
      <c r="AS565" s="79"/>
      <c r="AT565" s="79"/>
      <c r="AU565" s="79"/>
      <c r="AV565" s="79"/>
      <c r="AW565" s="79"/>
      <c r="AX565" s="79"/>
      <c r="AY565" s="79"/>
      <c r="AZ565" s="79"/>
      <c r="BA565" s="79"/>
      <c r="BB565" s="79"/>
      <c r="BC565" s="79"/>
      <c r="BD565" s="79"/>
      <c r="BE565" s="79"/>
      <c r="BF565" s="79"/>
      <c r="BG565" s="79"/>
      <c r="BH565" s="79"/>
      <c r="BI565" s="79"/>
      <c r="BJ565" s="79"/>
      <c r="BK565" s="79"/>
      <c r="BL565" s="79"/>
      <c r="BM565" s="79"/>
      <c r="BN565" s="79"/>
      <c r="BO565" s="79"/>
      <c r="BP565" s="79"/>
    </row>
    <row r="566" spans="1:68" ht="12.7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  <c r="AH566" s="79"/>
      <c r="AI566" s="79"/>
      <c r="AJ566" s="79"/>
      <c r="AK566" s="79"/>
      <c r="AL566" s="79"/>
      <c r="AM566" s="79"/>
      <c r="AN566" s="79"/>
      <c r="AO566" s="79"/>
      <c r="AP566" s="79"/>
      <c r="AQ566" s="79"/>
      <c r="AR566" s="79"/>
      <c r="AS566" s="79"/>
      <c r="AT566" s="79"/>
      <c r="AU566" s="79"/>
      <c r="AV566" s="79"/>
      <c r="AW566" s="79"/>
      <c r="AX566" s="79"/>
      <c r="AY566" s="79"/>
      <c r="AZ566" s="79"/>
      <c r="BA566" s="79"/>
      <c r="BB566" s="79"/>
      <c r="BC566" s="79"/>
      <c r="BD566" s="79"/>
      <c r="BE566" s="79"/>
      <c r="BF566" s="79"/>
      <c r="BG566" s="79"/>
      <c r="BH566" s="79"/>
      <c r="BI566" s="79"/>
      <c r="BJ566" s="79"/>
      <c r="BK566" s="79"/>
      <c r="BL566" s="79"/>
      <c r="BM566" s="79"/>
      <c r="BN566" s="79"/>
      <c r="BO566" s="79"/>
      <c r="BP566" s="79"/>
    </row>
    <row r="567" spans="1:68" ht="12.7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  <c r="AH567" s="79"/>
      <c r="AI567" s="79"/>
      <c r="AJ567" s="79"/>
      <c r="AK567" s="79"/>
      <c r="AL567" s="79"/>
      <c r="AM567" s="79"/>
      <c r="AN567" s="79"/>
      <c r="AO567" s="79"/>
      <c r="AP567" s="79"/>
      <c r="AQ567" s="79"/>
      <c r="AR567" s="79"/>
      <c r="AS567" s="79"/>
      <c r="AT567" s="79"/>
      <c r="AU567" s="79"/>
      <c r="AV567" s="79"/>
      <c r="AW567" s="79"/>
      <c r="AX567" s="79"/>
      <c r="AY567" s="79"/>
      <c r="AZ567" s="79"/>
      <c r="BA567" s="79"/>
      <c r="BB567" s="79"/>
      <c r="BC567" s="79"/>
      <c r="BD567" s="79"/>
      <c r="BE567" s="79"/>
      <c r="BF567" s="79"/>
      <c r="BG567" s="79"/>
      <c r="BH567" s="79"/>
      <c r="BI567" s="79"/>
      <c r="BJ567" s="79"/>
      <c r="BK567" s="79"/>
      <c r="BL567" s="79"/>
      <c r="BM567" s="79"/>
      <c r="BN567" s="79"/>
      <c r="BO567" s="79"/>
      <c r="BP567" s="79"/>
    </row>
    <row r="568" spans="1:68" ht="12.7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  <c r="AH568" s="79"/>
      <c r="AI568" s="79"/>
      <c r="AJ568" s="79"/>
      <c r="AK568" s="79"/>
      <c r="AL568" s="79"/>
      <c r="AM568" s="79"/>
      <c r="AN568" s="79"/>
      <c r="AO568" s="79"/>
      <c r="AP568" s="79"/>
      <c r="AQ568" s="79"/>
      <c r="AR568" s="79"/>
      <c r="AS568" s="79"/>
      <c r="AT568" s="79"/>
      <c r="AU568" s="79"/>
      <c r="AV568" s="79"/>
      <c r="AW568" s="79"/>
      <c r="AX568" s="79"/>
      <c r="AY568" s="79"/>
      <c r="AZ568" s="79"/>
      <c r="BA568" s="79"/>
      <c r="BB568" s="79"/>
      <c r="BC568" s="79"/>
      <c r="BD568" s="79"/>
      <c r="BE568" s="79"/>
      <c r="BF568" s="79"/>
      <c r="BG568" s="79"/>
      <c r="BH568" s="79"/>
      <c r="BI568" s="79"/>
      <c r="BJ568" s="79"/>
      <c r="BK568" s="79"/>
      <c r="BL568" s="79"/>
      <c r="BM568" s="79"/>
      <c r="BN568" s="79"/>
      <c r="BO568" s="79"/>
      <c r="BP568" s="79"/>
    </row>
    <row r="569" spans="1:68" ht="12.7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  <c r="AH569" s="79"/>
      <c r="AI569" s="79"/>
      <c r="AJ569" s="79"/>
      <c r="AK569" s="79"/>
      <c r="AL569" s="79"/>
      <c r="AM569" s="79"/>
      <c r="AN569" s="79"/>
      <c r="AO569" s="79"/>
      <c r="AP569" s="79"/>
      <c r="AQ569" s="79"/>
      <c r="AR569" s="79"/>
      <c r="AS569" s="79"/>
      <c r="AT569" s="79"/>
      <c r="AU569" s="79"/>
      <c r="AV569" s="79"/>
      <c r="AW569" s="79"/>
      <c r="AX569" s="79"/>
      <c r="AY569" s="79"/>
      <c r="AZ569" s="79"/>
      <c r="BA569" s="79"/>
      <c r="BB569" s="79"/>
      <c r="BC569" s="79"/>
      <c r="BD569" s="79"/>
      <c r="BE569" s="79"/>
      <c r="BF569" s="79"/>
      <c r="BG569" s="79"/>
      <c r="BH569" s="79"/>
      <c r="BI569" s="79"/>
      <c r="BJ569" s="79"/>
      <c r="BK569" s="79"/>
      <c r="BL569" s="79"/>
      <c r="BM569" s="79"/>
      <c r="BN569" s="79"/>
      <c r="BO569" s="79"/>
      <c r="BP569" s="79"/>
    </row>
    <row r="570" spans="1:68" ht="12.7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  <c r="AH570" s="79"/>
      <c r="AI570" s="79"/>
      <c r="AJ570" s="79"/>
      <c r="AK570" s="79"/>
      <c r="AL570" s="79"/>
      <c r="AM570" s="79"/>
      <c r="AN570" s="79"/>
      <c r="AO570" s="79"/>
      <c r="AP570" s="79"/>
      <c r="AQ570" s="79"/>
      <c r="AR570" s="79"/>
      <c r="AS570" s="79"/>
      <c r="AT570" s="79"/>
      <c r="AU570" s="79"/>
      <c r="AV570" s="79"/>
      <c r="AW570" s="79"/>
      <c r="AX570" s="79"/>
      <c r="AY570" s="79"/>
      <c r="AZ570" s="79"/>
      <c r="BA570" s="79"/>
      <c r="BB570" s="79"/>
      <c r="BC570" s="79"/>
      <c r="BD570" s="79"/>
      <c r="BE570" s="79"/>
      <c r="BF570" s="79"/>
      <c r="BG570" s="79"/>
      <c r="BH570" s="79"/>
      <c r="BI570" s="79"/>
      <c r="BJ570" s="79"/>
      <c r="BK570" s="79"/>
      <c r="BL570" s="79"/>
      <c r="BM570" s="79"/>
      <c r="BN570" s="79"/>
      <c r="BO570" s="79"/>
      <c r="BP570" s="79"/>
    </row>
    <row r="571" spans="1:68" ht="12.7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  <c r="AH571" s="79"/>
      <c r="AI571" s="79"/>
      <c r="AJ571" s="79"/>
      <c r="AK571" s="79"/>
      <c r="AL571" s="79"/>
      <c r="AM571" s="79"/>
      <c r="AN571" s="79"/>
      <c r="AO571" s="79"/>
      <c r="AP571" s="79"/>
      <c r="AQ571" s="79"/>
      <c r="AR571" s="79"/>
      <c r="AS571" s="79"/>
      <c r="AT571" s="79"/>
      <c r="AU571" s="79"/>
      <c r="AV571" s="79"/>
      <c r="AW571" s="79"/>
      <c r="AX571" s="79"/>
      <c r="AY571" s="79"/>
      <c r="AZ571" s="79"/>
      <c r="BA571" s="79"/>
      <c r="BB571" s="79"/>
      <c r="BC571" s="79"/>
      <c r="BD571" s="79"/>
      <c r="BE571" s="79"/>
      <c r="BF571" s="79"/>
      <c r="BG571" s="79"/>
      <c r="BH571" s="79"/>
      <c r="BI571" s="79"/>
      <c r="BJ571" s="79"/>
      <c r="BK571" s="79"/>
      <c r="BL571" s="79"/>
      <c r="BM571" s="79"/>
      <c r="BN571" s="79"/>
      <c r="BO571" s="79"/>
      <c r="BP571" s="79"/>
    </row>
    <row r="572" spans="1:68" ht="12.7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  <c r="AH572" s="79"/>
      <c r="AI572" s="79"/>
      <c r="AJ572" s="79"/>
      <c r="AK572" s="79"/>
      <c r="AL572" s="79"/>
      <c r="AM572" s="79"/>
      <c r="AN572" s="79"/>
      <c r="AO572" s="79"/>
      <c r="AP572" s="79"/>
      <c r="AQ572" s="79"/>
      <c r="AR572" s="79"/>
      <c r="AS572" s="79"/>
      <c r="AT572" s="79"/>
      <c r="AU572" s="79"/>
      <c r="AV572" s="79"/>
      <c r="AW572" s="79"/>
      <c r="AX572" s="79"/>
      <c r="AY572" s="79"/>
      <c r="AZ572" s="79"/>
      <c r="BA572" s="79"/>
      <c r="BB572" s="79"/>
      <c r="BC572" s="79"/>
      <c r="BD572" s="79"/>
      <c r="BE572" s="79"/>
      <c r="BF572" s="79"/>
      <c r="BG572" s="79"/>
      <c r="BH572" s="79"/>
      <c r="BI572" s="79"/>
      <c r="BJ572" s="79"/>
      <c r="BK572" s="79"/>
      <c r="BL572" s="79"/>
      <c r="BM572" s="79"/>
      <c r="BN572" s="79"/>
      <c r="BO572" s="79"/>
      <c r="BP572" s="79"/>
    </row>
    <row r="573" spans="1:68" ht="12.7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  <c r="AH573" s="79"/>
      <c r="AI573" s="79"/>
      <c r="AJ573" s="79"/>
      <c r="AK573" s="79"/>
      <c r="AL573" s="79"/>
      <c r="AM573" s="79"/>
      <c r="AN573" s="79"/>
      <c r="AO573" s="79"/>
      <c r="AP573" s="79"/>
      <c r="AQ573" s="79"/>
      <c r="AR573" s="79"/>
      <c r="AS573" s="79"/>
      <c r="AT573" s="79"/>
      <c r="AU573" s="79"/>
      <c r="AV573" s="79"/>
      <c r="AW573" s="79"/>
      <c r="AX573" s="79"/>
      <c r="AY573" s="79"/>
      <c r="AZ573" s="79"/>
      <c r="BA573" s="79"/>
      <c r="BB573" s="79"/>
      <c r="BC573" s="79"/>
      <c r="BD573" s="79"/>
      <c r="BE573" s="79"/>
      <c r="BF573" s="79"/>
      <c r="BG573" s="79"/>
      <c r="BH573" s="79"/>
      <c r="BI573" s="79"/>
      <c r="BJ573" s="79"/>
      <c r="BK573" s="79"/>
      <c r="BL573" s="79"/>
      <c r="BM573" s="79"/>
      <c r="BN573" s="79"/>
      <c r="BO573" s="79"/>
      <c r="BP573" s="79"/>
    </row>
    <row r="574" spans="1:68" ht="12.7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  <c r="AH574" s="79"/>
      <c r="AI574" s="79"/>
      <c r="AJ574" s="79"/>
      <c r="AK574" s="79"/>
      <c r="AL574" s="79"/>
      <c r="AM574" s="79"/>
      <c r="AN574" s="79"/>
      <c r="AO574" s="79"/>
      <c r="AP574" s="79"/>
      <c r="AQ574" s="79"/>
      <c r="AR574" s="79"/>
      <c r="AS574" s="79"/>
      <c r="AT574" s="79"/>
      <c r="AU574" s="79"/>
      <c r="AV574" s="79"/>
      <c r="AW574" s="79"/>
      <c r="AX574" s="79"/>
      <c r="AY574" s="79"/>
      <c r="AZ574" s="79"/>
      <c r="BA574" s="79"/>
      <c r="BB574" s="79"/>
      <c r="BC574" s="79"/>
      <c r="BD574" s="79"/>
      <c r="BE574" s="79"/>
      <c r="BF574" s="79"/>
      <c r="BG574" s="79"/>
      <c r="BH574" s="79"/>
      <c r="BI574" s="79"/>
      <c r="BJ574" s="79"/>
      <c r="BK574" s="79"/>
      <c r="BL574" s="79"/>
      <c r="BM574" s="79"/>
      <c r="BN574" s="79"/>
      <c r="BO574" s="79"/>
      <c r="BP574" s="79"/>
    </row>
    <row r="575" spans="1:68" ht="12.7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  <c r="AH575" s="79"/>
      <c r="AI575" s="79"/>
      <c r="AJ575" s="79"/>
      <c r="AK575" s="79"/>
      <c r="AL575" s="79"/>
      <c r="AM575" s="79"/>
      <c r="AN575" s="79"/>
      <c r="AO575" s="79"/>
      <c r="AP575" s="79"/>
      <c r="AQ575" s="79"/>
      <c r="AR575" s="79"/>
      <c r="AS575" s="79"/>
      <c r="AT575" s="79"/>
      <c r="AU575" s="79"/>
      <c r="AV575" s="79"/>
      <c r="AW575" s="79"/>
      <c r="AX575" s="79"/>
      <c r="AY575" s="79"/>
      <c r="AZ575" s="79"/>
      <c r="BA575" s="79"/>
      <c r="BB575" s="79"/>
      <c r="BC575" s="79"/>
      <c r="BD575" s="79"/>
      <c r="BE575" s="79"/>
      <c r="BF575" s="79"/>
      <c r="BG575" s="79"/>
      <c r="BH575" s="79"/>
      <c r="BI575" s="79"/>
      <c r="BJ575" s="79"/>
      <c r="BK575" s="79"/>
      <c r="BL575" s="79"/>
      <c r="BM575" s="79"/>
      <c r="BN575" s="79"/>
      <c r="BO575" s="79"/>
      <c r="BP575" s="79"/>
    </row>
    <row r="576" spans="1:68" ht="12.7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79"/>
      <c r="AL576" s="79"/>
      <c r="AM576" s="79"/>
      <c r="AN576" s="79"/>
      <c r="AO576" s="79"/>
      <c r="AP576" s="79"/>
      <c r="AQ576" s="79"/>
      <c r="AR576" s="79"/>
      <c r="AS576" s="79"/>
      <c r="AT576" s="79"/>
      <c r="AU576" s="79"/>
      <c r="AV576" s="79"/>
      <c r="AW576" s="79"/>
      <c r="AX576" s="79"/>
      <c r="AY576" s="79"/>
      <c r="AZ576" s="79"/>
      <c r="BA576" s="79"/>
      <c r="BB576" s="79"/>
      <c r="BC576" s="79"/>
      <c r="BD576" s="79"/>
      <c r="BE576" s="79"/>
      <c r="BF576" s="79"/>
      <c r="BG576" s="79"/>
      <c r="BH576" s="79"/>
      <c r="BI576" s="79"/>
      <c r="BJ576" s="79"/>
      <c r="BK576" s="79"/>
      <c r="BL576" s="79"/>
      <c r="BM576" s="79"/>
      <c r="BN576" s="79"/>
      <c r="BO576" s="79"/>
      <c r="BP576" s="79"/>
    </row>
    <row r="577" spans="1:68" ht="12.7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  <c r="AH577" s="79"/>
      <c r="AI577" s="79"/>
      <c r="AJ577" s="79"/>
      <c r="AK577" s="79"/>
      <c r="AL577" s="79"/>
      <c r="AM577" s="79"/>
      <c r="AN577" s="79"/>
      <c r="AO577" s="79"/>
      <c r="AP577" s="79"/>
      <c r="AQ577" s="79"/>
      <c r="AR577" s="79"/>
      <c r="AS577" s="79"/>
      <c r="AT577" s="79"/>
      <c r="AU577" s="79"/>
      <c r="AV577" s="79"/>
      <c r="AW577" s="79"/>
      <c r="AX577" s="79"/>
      <c r="AY577" s="79"/>
      <c r="AZ577" s="79"/>
      <c r="BA577" s="79"/>
      <c r="BB577" s="79"/>
      <c r="BC577" s="79"/>
      <c r="BD577" s="79"/>
      <c r="BE577" s="79"/>
      <c r="BF577" s="79"/>
      <c r="BG577" s="79"/>
      <c r="BH577" s="79"/>
      <c r="BI577" s="79"/>
      <c r="BJ577" s="79"/>
      <c r="BK577" s="79"/>
      <c r="BL577" s="79"/>
      <c r="BM577" s="79"/>
      <c r="BN577" s="79"/>
      <c r="BO577" s="79"/>
      <c r="BP577" s="79"/>
    </row>
    <row r="578" spans="1:68" ht="12.7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  <c r="AW578" s="79"/>
      <c r="AX578" s="79"/>
      <c r="AY578" s="79"/>
      <c r="AZ578" s="79"/>
      <c r="BA578" s="79"/>
      <c r="BB578" s="79"/>
      <c r="BC578" s="79"/>
      <c r="BD578" s="79"/>
      <c r="BE578" s="79"/>
      <c r="BF578" s="79"/>
      <c r="BG578" s="79"/>
      <c r="BH578" s="79"/>
      <c r="BI578" s="79"/>
      <c r="BJ578" s="79"/>
      <c r="BK578" s="79"/>
      <c r="BL578" s="79"/>
      <c r="BM578" s="79"/>
      <c r="BN578" s="79"/>
      <c r="BO578" s="79"/>
      <c r="BP578" s="79"/>
    </row>
    <row r="579" spans="1:68" ht="12.7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  <c r="AH579" s="79"/>
      <c r="AI579" s="79"/>
      <c r="AJ579" s="79"/>
      <c r="AK579" s="79"/>
      <c r="AL579" s="79"/>
      <c r="AM579" s="79"/>
      <c r="AN579" s="79"/>
      <c r="AO579" s="79"/>
      <c r="AP579" s="79"/>
      <c r="AQ579" s="79"/>
      <c r="AR579" s="79"/>
      <c r="AS579" s="79"/>
      <c r="AT579" s="79"/>
      <c r="AU579" s="79"/>
      <c r="AV579" s="79"/>
      <c r="AW579" s="79"/>
      <c r="AX579" s="79"/>
      <c r="AY579" s="79"/>
      <c r="AZ579" s="79"/>
      <c r="BA579" s="79"/>
      <c r="BB579" s="79"/>
      <c r="BC579" s="79"/>
      <c r="BD579" s="79"/>
      <c r="BE579" s="79"/>
      <c r="BF579" s="79"/>
      <c r="BG579" s="79"/>
      <c r="BH579" s="79"/>
      <c r="BI579" s="79"/>
      <c r="BJ579" s="79"/>
      <c r="BK579" s="79"/>
      <c r="BL579" s="79"/>
      <c r="BM579" s="79"/>
      <c r="BN579" s="79"/>
      <c r="BO579" s="79"/>
      <c r="BP579" s="79"/>
    </row>
    <row r="580" spans="1:68" ht="12.7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  <c r="AH580" s="79"/>
      <c r="AI580" s="79"/>
      <c r="AJ580" s="79"/>
      <c r="AK580" s="79"/>
      <c r="AL580" s="79"/>
      <c r="AM580" s="79"/>
      <c r="AN580" s="79"/>
      <c r="AO580" s="79"/>
      <c r="AP580" s="79"/>
      <c r="AQ580" s="79"/>
      <c r="AR580" s="79"/>
      <c r="AS580" s="79"/>
      <c r="AT580" s="79"/>
      <c r="AU580" s="79"/>
      <c r="AV580" s="79"/>
      <c r="AW580" s="79"/>
      <c r="AX580" s="79"/>
      <c r="AY580" s="79"/>
      <c r="AZ580" s="79"/>
      <c r="BA580" s="79"/>
      <c r="BB580" s="79"/>
      <c r="BC580" s="79"/>
      <c r="BD580" s="79"/>
      <c r="BE580" s="79"/>
      <c r="BF580" s="79"/>
      <c r="BG580" s="79"/>
      <c r="BH580" s="79"/>
      <c r="BI580" s="79"/>
      <c r="BJ580" s="79"/>
      <c r="BK580" s="79"/>
      <c r="BL580" s="79"/>
      <c r="BM580" s="79"/>
      <c r="BN580" s="79"/>
      <c r="BO580" s="79"/>
      <c r="BP580" s="79"/>
    </row>
    <row r="581" spans="1:68" ht="12.7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  <c r="AH581" s="79"/>
      <c r="AI581" s="79"/>
      <c r="AJ581" s="79"/>
      <c r="AK581" s="79"/>
      <c r="AL581" s="79"/>
      <c r="AM581" s="79"/>
      <c r="AN581" s="79"/>
      <c r="AO581" s="79"/>
      <c r="AP581" s="79"/>
      <c r="AQ581" s="79"/>
      <c r="AR581" s="79"/>
      <c r="AS581" s="79"/>
      <c r="AT581" s="79"/>
      <c r="AU581" s="79"/>
      <c r="AV581" s="79"/>
      <c r="AW581" s="79"/>
      <c r="AX581" s="79"/>
      <c r="AY581" s="79"/>
      <c r="AZ581" s="79"/>
      <c r="BA581" s="79"/>
      <c r="BB581" s="79"/>
      <c r="BC581" s="79"/>
      <c r="BD581" s="79"/>
      <c r="BE581" s="79"/>
      <c r="BF581" s="79"/>
      <c r="BG581" s="79"/>
      <c r="BH581" s="79"/>
      <c r="BI581" s="79"/>
      <c r="BJ581" s="79"/>
      <c r="BK581" s="79"/>
      <c r="BL581" s="79"/>
      <c r="BM581" s="79"/>
      <c r="BN581" s="79"/>
      <c r="BO581" s="79"/>
      <c r="BP581" s="79"/>
    </row>
    <row r="582" spans="1:68" ht="12.7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  <c r="AH582" s="79"/>
      <c r="AI582" s="79"/>
      <c r="AJ582" s="79"/>
      <c r="AK582" s="79"/>
      <c r="AL582" s="79"/>
      <c r="AM582" s="79"/>
      <c r="AN582" s="79"/>
      <c r="AO582" s="79"/>
      <c r="AP582" s="79"/>
      <c r="AQ582" s="79"/>
      <c r="AR582" s="79"/>
      <c r="AS582" s="79"/>
      <c r="AT582" s="79"/>
      <c r="AU582" s="79"/>
      <c r="AV582" s="79"/>
      <c r="AW582" s="79"/>
      <c r="AX582" s="79"/>
      <c r="AY582" s="79"/>
      <c r="AZ582" s="79"/>
      <c r="BA582" s="79"/>
      <c r="BB582" s="79"/>
      <c r="BC582" s="79"/>
      <c r="BD582" s="79"/>
      <c r="BE582" s="79"/>
      <c r="BF582" s="79"/>
      <c r="BG582" s="79"/>
      <c r="BH582" s="79"/>
      <c r="BI582" s="79"/>
      <c r="BJ582" s="79"/>
      <c r="BK582" s="79"/>
      <c r="BL582" s="79"/>
      <c r="BM582" s="79"/>
      <c r="BN582" s="79"/>
      <c r="BO582" s="79"/>
      <c r="BP582" s="79"/>
    </row>
    <row r="583" spans="1:68" ht="12.7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  <c r="AH583" s="79"/>
      <c r="AI583" s="79"/>
      <c r="AJ583" s="79"/>
      <c r="AK583" s="79"/>
      <c r="AL583" s="79"/>
      <c r="AM583" s="79"/>
      <c r="AN583" s="79"/>
      <c r="AO583" s="79"/>
      <c r="AP583" s="79"/>
      <c r="AQ583" s="79"/>
      <c r="AR583" s="79"/>
      <c r="AS583" s="79"/>
      <c r="AT583" s="79"/>
      <c r="AU583" s="79"/>
      <c r="AV583" s="79"/>
      <c r="AW583" s="79"/>
      <c r="AX583" s="79"/>
      <c r="AY583" s="79"/>
      <c r="AZ583" s="79"/>
      <c r="BA583" s="79"/>
      <c r="BB583" s="79"/>
      <c r="BC583" s="79"/>
      <c r="BD583" s="79"/>
      <c r="BE583" s="79"/>
      <c r="BF583" s="79"/>
      <c r="BG583" s="79"/>
      <c r="BH583" s="79"/>
      <c r="BI583" s="79"/>
      <c r="BJ583" s="79"/>
      <c r="BK583" s="79"/>
      <c r="BL583" s="79"/>
      <c r="BM583" s="79"/>
      <c r="BN583" s="79"/>
      <c r="BO583" s="79"/>
      <c r="BP583" s="79"/>
    </row>
    <row r="584" spans="1:68" ht="12.7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  <c r="AH584" s="79"/>
      <c r="AI584" s="79"/>
      <c r="AJ584" s="79"/>
      <c r="AK584" s="79"/>
      <c r="AL584" s="79"/>
      <c r="AM584" s="79"/>
      <c r="AN584" s="79"/>
      <c r="AO584" s="79"/>
      <c r="AP584" s="79"/>
      <c r="AQ584" s="79"/>
      <c r="AR584" s="79"/>
      <c r="AS584" s="79"/>
      <c r="AT584" s="79"/>
      <c r="AU584" s="79"/>
      <c r="AV584" s="79"/>
      <c r="AW584" s="79"/>
      <c r="AX584" s="79"/>
      <c r="AY584" s="79"/>
      <c r="AZ584" s="79"/>
      <c r="BA584" s="79"/>
      <c r="BB584" s="79"/>
      <c r="BC584" s="79"/>
      <c r="BD584" s="79"/>
      <c r="BE584" s="79"/>
      <c r="BF584" s="79"/>
      <c r="BG584" s="79"/>
      <c r="BH584" s="79"/>
      <c r="BI584" s="79"/>
      <c r="BJ584" s="79"/>
      <c r="BK584" s="79"/>
      <c r="BL584" s="79"/>
      <c r="BM584" s="79"/>
      <c r="BN584" s="79"/>
      <c r="BO584" s="79"/>
      <c r="BP584" s="79"/>
    </row>
    <row r="585" spans="1:68" ht="12.7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  <c r="AH585" s="79"/>
      <c r="AI585" s="79"/>
      <c r="AJ585" s="79"/>
      <c r="AK585" s="79"/>
      <c r="AL585" s="79"/>
      <c r="AM585" s="79"/>
      <c r="AN585" s="79"/>
      <c r="AO585" s="79"/>
      <c r="AP585" s="79"/>
      <c r="AQ585" s="79"/>
      <c r="AR585" s="79"/>
      <c r="AS585" s="79"/>
      <c r="AT585" s="79"/>
      <c r="AU585" s="79"/>
      <c r="AV585" s="79"/>
      <c r="AW585" s="79"/>
      <c r="AX585" s="79"/>
      <c r="AY585" s="79"/>
      <c r="AZ585" s="79"/>
      <c r="BA585" s="79"/>
      <c r="BB585" s="79"/>
      <c r="BC585" s="79"/>
      <c r="BD585" s="79"/>
      <c r="BE585" s="79"/>
      <c r="BF585" s="79"/>
      <c r="BG585" s="79"/>
      <c r="BH585" s="79"/>
      <c r="BI585" s="79"/>
      <c r="BJ585" s="79"/>
      <c r="BK585" s="79"/>
      <c r="BL585" s="79"/>
      <c r="BM585" s="79"/>
      <c r="BN585" s="79"/>
      <c r="BO585" s="79"/>
      <c r="BP585" s="79"/>
    </row>
    <row r="586" spans="1:68" ht="12.7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  <c r="AH586" s="79"/>
      <c r="AI586" s="79"/>
      <c r="AJ586" s="79"/>
      <c r="AK586" s="79"/>
      <c r="AL586" s="79"/>
      <c r="AM586" s="79"/>
      <c r="AN586" s="79"/>
      <c r="AO586" s="79"/>
      <c r="AP586" s="79"/>
      <c r="AQ586" s="79"/>
      <c r="AR586" s="79"/>
      <c r="AS586" s="79"/>
      <c r="AT586" s="79"/>
      <c r="AU586" s="79"/>
      <c r="AV586" s="79"/>
      <c r="AW586" s="79"/>
      <c r="AX586" s="79"/>
      <c r="AY586" s="79"/>
      <c r="AZ586" s="79"/>
      <c r="BA586" s="79"/>
      <c r="BB586" s="79"/>
      <c r="BC586" s="79"/>
      <c r="BD586" s="79"/>
      <c r="BE586" s="79"/>
      <c r="BF586" s="79"/>
      <c r="BG586" s="79"/>
      <c r="BH586" s="79"/>
      <c r="BI586" s="79"/>
      <c r="BJ586" s="79"/>
      <c r="BK586" s="79"/>
      <c r="BL586" s="79"/>
      <c r="BM586" s="79"/>
      <c r="BN586" s="79"/>
      <c r="BO586" s="79"/>
      <c r="BP586" s="79"/>
    </row>
    <row r="587" spans="1:68" ht="12.7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  <c r="AH587" s="79"/>
      <c r="AI587" s="79"/>
      <c r="AJ587" s="79"/>
      <c r="AK587" s="79"/>
      <c r="AL587" s="79"/>
      <c r="AM587" s="79"/>
      <c r="AN587" s="79"/>
      <c r="AO587" s="79"/>
      <c r="AP587" s="79"/>
      <c r="AQ587" s="79"/>
      <c r="AR587" s="79"/>
      <c r="AS587" s="79"/>
      <c r="AT587" s="79"/>
      <c r="AU587" s="79"/>
      <c r="AV587" s="79"/>
      <c r="AW587" s="79"/>
      <c r="AX587" s="79"/>
      <c r="AY587" s="79"/>
      <c r="AZ587" s="79"/>
      <c r="BA587" s="79"/>
      <c r="BB587" s="79"/>
      <c r="BC587" s="79"/>
      <c r="BD587" s="79"/>
      <c r="BE587" s="79"/>
      <c r="BF587" s="79"/>
      <c r="BG587" s="79"/>
      <c r="BH587" s="79"/>
      <c r="BI587" s="79"/>
      <c r="BJ587" s="79"/>
      <c r="BK587" s="79"/>
      <c r="BL587" s="79"/>
      <c r="BM587" s="79"/>
      <c r="BN587" s="79"/>
      <c r="BO587" s="79"/>
      <c r="BP587" s="79"/>
    </row>
    <row r="588" spans="1:68" ht="12.7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  <c r="AH588" s="79"/>
      <c r="AI588" s="79"/>
      <c r="AJ588" s="79"/>
      <c r="AK588" s="79"/>
      <c r="AL588" s="79"/>
      <c r="AM588" s="79"/>
      <c r="AN588" s="79"/>
      <c r="AO588" s="79"/>
      <c r="AP588" s="79"/>
      <c r="AQ588" s="79"/>
      <c r="AR588" s="79"/>
      <c r="AS588" s="79"/>
      <c r="AT588" s="79"/>
      <c r="AU588" s="79"/>
      <c r="AV588" s="79"/>
      <c r="AW588" s="79"/>
      <c r="AX588" s="79"/>
      <c r="AY588" s="79"/>
      <c r="AZ588" s="79"/>
      <c r="BA588" s="79"/>
      <c r="BB588" s="79"/>
      <c r="BC588" s="79"/>
      <c r="BD588" s="79"/>
      <c r="BE588" s="79"/>
      <c r="BF588" s="79"/>
      <c r="BG588" s="79"/>
      <c r="BH588" s="79"/>
      <c r="BI588" s="79"/>
      <c r="BJ588" s="79"/>
      <c r="BK588" s="79"/>
      <c r="BL588" s="79"/>
      <c r="BM588" s="79"/>
      <c r="BN588" s="79"/>
      <c r="BO588" s="79"/>
      <c r="BP588" s="79"/>
    </row>
    <row r="589" spans="1:68" ht="12.7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  <c r="AH589" s="79"/>
      <c r="AI589" s="79"/>
      <c r="AJ589" s="79"/>
      <c r="AK589" s="79"/>
      <c r="AL589" s="79"/>
      <c r="AM589" s="79"/>
      <c r="AN589" s="79"/>
      <c r="AO589" s="79"/>
      <c r="AP589" s="79"/>
      <c r="AQ589" s="79"/>
      <c r="AR589" s="79"/>
      <c r="AS589" s="79"/>
      <c r="AT589" s="79"/>
      <c r="AU589" s="79"/>
      <c r="AV589" s="79"/>
      <c r="AW589" s="79"/>
      <c r="AX589" s="79"/>
      <c r="AY589" s="79"/>
      <c r="AZ589" s="79"/>
      <c r="BA589" s="79"/>
      <c r="BB589" s="79"/>
      <c r="BC589" s="79"/>
      <c r="BD589" s="79"/>
      <c r="BE589" s="79"/>
      <c r="BF589" s="79"/>
      <c r="BG589" s="79"/>
      <c r="BH589" s="79"/>
      <c r="BI589" s="79"/>
      <c r="BJ589" s="79"/>
      <c r="BK589" s="79"/>
      <c r="BL589" s="79"/>
      <c r="BM589" s="79"/>
      <c r="BN589" s="79"/>
      <c r="BO589" s="79"/>
      <c r="BP589" s="79"/>
    </row>
    <row r="590" spans="1:68" ht="12.7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  <c r="AH590" s="79"/>
      <c r="AI590" s="79"/>
      <c r="AJ590" s="79"/>
      <c r="AK590" s="79"/>
      <c r="AL590" s="79"/>
      <c r="AM590" s="79"/>
      <c r="AN590" s="79"/>
      <c r="AO590" s="79"/>
      <c r="AP590" s="79"/>
      <c r="AQ590" s="79"/>
      <c r="AR590" s="79"/>
      <c r="AS590" s="79"/>
      <c r="AT590" s="79"/>
      <c r="AU590" s="79"/>
      <c r="AV590" s="79"/>
      <c r="AW590" s="79"/>
      <c r="AX590" s="79"/>
      <c r="AY590" s="79"/>
      <c r="AZ590" s="79"/>
      <c r="BA590" s="79"/>
      <c r="BB590" s="79"/>
      <c r="BC590" s="79"/>
      <c r="BD590" s="79"/>
      <c r="BE590" s="79"/>
      <c r="BF590" s="79"/>
      <c r="BG590" s="79"/>
      <c r="BH590" s="79"/>
      <c r="BI590" s="79"/>
      <c r="BJ590" s="79"/>
      <c r="BK590" s="79"/>
      <c r="BL590" s="79"/>
      <c r="BM590" s="79"/>
      <c r="BN590" s="79"/>
      <c r="BO590" s="79"/>
      <c r="BP590" s="79"/>
    </row>
    <row r="591" spans="1:68" ht="12.7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79"/>
      <c r="AL591" s="79"/>
      <c r="AM591" s="79"/>
      <c r="AN591" s="79"/>
      <c r="AO591" s="79"/>
      <c r="AP591" s="79"/>
      <c r="AQ591" s="79"/>
      <c r="AR591" s="79"/>
      <c r="AS591" s="79"/>
      <c r="AT591" s="79"/>
      <c r="AU591" s="79"/>
      <c r="AV591" s="79"/>
      <c r="AW591" s="79"/>
      <c r="AX591" s="79"/>
      <c r="AY591" s="79"/>
      <c r="AZ591" s="79"/>
      <c r="BA591" s="79"/>
      <c r="BB591" s="79"/>
      <c r="BC591" s="79"/>
      <c r="BD591" s="79"/>
      <c r="BE591" s="79"/>
      <c r="BF591" s="79"/>
      <c r="BG591" s="79"/>
      <c r="BH591" s="79"/>
      <c r="BI591" s="79"/>
      <c r="BJ591" s="79"/>
      <c r="BK591" s="79"/>
      <c r="BL591" s="79"/>
      <c r="BM591" s="79"/>
      <c r="BN591" s="79"/>
      <c r="BO591" s="79"/>
      <c r="BP591" s="79"/>
    </row>
    <row r="592" spans="1:68" ht="12.7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  <c r="AH592" s="79"/>
      <c r="AI592" s="79"/>
      <c r="AJ592" s="79"/>
      <c r="AK592" s="79"/>
      <c r="AL592" s="79"/>
      <c r="AM592" s="79"/>
      <c r="AN592" s="79"/>
      <c r="AO592" s="79"/>
      <c r="AP592" s="79"/>
      <c r="AQ592" s="79"/>
      <c r="AR592" s="79"/>
      <c r="AS592" s="79"/>
      <c r="AT592" s="79"/>
      <c r="AU592" s="79"/>
      <c r="AV592" s="79"/>
      <c r="AW592" s="79"/>
      <c r="AX592" s="79"/>
      <c r="AY592" s="79"/>
      <c r="AZ592" s="79"/>
      <c r="BA592" s="79"/>
      <c r="BB592" s="79"/>
      <c r="BC592" s="79"/>
      <c r="BD592" s="79"/>
      <c r="BE592" s="79"/>
      <c r="BF592" s="79"/>
      <c r="BG592" s="79"/>
      <c r="BH592" s="79"/>
      <c r="BI592" s="79"/>
      <c r="BJ592" s="79"/>
      <c r="BK592" s="79"/>
      <c r="BL592" s="79"/>
      <c r="BM592" s="79"/>
      <c r="BN592" s="79"/>
      <c r="BO592" s="79"/>
      <c r="BP592" s="79"/>
    </row>
    <row r="593" spans="1:68" ht="12.7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F593" s="79"/>
      <c r="BG593" s="79"/>
      <c r="BH593" s="79"/>
      <c r="BI593" s="79"/>
      <c r="BJ593" s="79"/>
      <c r="BK593" s="79"/>
      <c r="BL593" s="79"/>
      <c r="BM593" s="79"/>
      <c r="BN593" s="79"/>
      <c r="BO593" s="79"/>
      <c r="BP593" s="79"/>
    </row>
    <row r="594" spans="1:68" ht="12.7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  <c r="AH594" s="79"/>
      <c r="AI594" s="79"/>
      <c r="AJ594" s="79"/>
      <c r="AK594" s="79"/>
      <c r="AL594" s="79"/>
      <c r="AM594" s="79"/>
      <c r="AN594" s="79"/>
      <c r="AO594" s="79"/>
      <c r="AP594" s="79"/>
      <c r="AQ594" s="79"/>
      <c r="AR594" s="79"/>
      <c r="AS594" s="79"/>
      <c r="AT594" s="79"/>
      <c r="AU594" s="79"/>
      <c r="AV594" s="79"/>
      <c r="AW594" s="79"/>
      <c r="AX594" s="79"/>
      <c r="AY594" s="79"/>
      <c r="AZ594" s="79"/>
      <c r="BA594" s="79"/>
      <c r="BB594" s="79"/>
      <c r="BC594" s="79"/>
      <c r="BD594" s="79"/>
      <c r="BE594" s="79"/>
      <c r="BF594" s="79"/>
      <c r="BG594" s="79"/>
      <c r="BH594" s="79"/>
      <c r="BI594" s="79"/>
      <c r="BJ594" s="79"/>
      <c r="BK594" s="79"/>
      <c r="BL594" s="79"/>
      <c r="BM594" s="79"/>
      <c r="BN594" s="79"/>
      <c r="BO594" s="79"/>
      <c r="BP594" s="79"/>
    </row>
    <row r="595" spans="1:68" ht="12.7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  <c r="AH595" s="79"/>
      <c r="AI595" s="79"/>
      <c r="AJ595" s="79"/>
      <c r="AK595" s="79"/>
      <c r="AL595" s="79"/>
      <c r="AM595" s="79"/>
      <c r="AN595" s="79"/>
      <c r="AO595" s="79"/>
      <c r="AP595" s="79"/>
      <c r="AQ595" s="79"/>
      <c r="AR595" s="79"/>
      <c r="AS595" s="79"/>
      <c r="AT595" s="79"/>
      <c r="AU595" s="79"/>
      <c r="AV595" s="79"/>
      <c r="AW595" s="79"/>
      <c r="AX595" s="79"/>
      <c r="AY595" s="79"/>
      <c r="AZ595" s="79"/>
      <c r="BA595" s="79"/>
      <c r="BB595" s="79"/>
      <c r="BC595" s="79"/>
      <c r="BD595" s="79"/>
      <c r="BE595" s="79"/>
      <c r="BF595" s="79"/>
      <c r="BG595" s="79"/>
      <c r="BH595" s="79"/>
      <c r="BI595" s="79"/>
      <c r="BJ595" s="79"/>
      <c r="BK595" s="79"/>
      <c r="BL595" s="79"/>
      <c r="BM595" s="79"/>
      <c r="BN595" s="79"/>
      <c r="BO595" s="79"/>
      <c r="BP595" s="79"/>
    </row>
    <row r="596" spans="1:68" ht="12.7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  <c r="AH596" s="79"/>
      <c r="AI596" s="79"/>
      <c r="AJ596" s="79"/>
      <c r="AK596" s="79"/>
      <c r="AL596" s="79"/>
      <c r="AM596" s="79"/>
      <c r="AN596" s="79"/>
      <c r="AO596" s="79"/>
      <c r="AP596" s="79"/>
      <c r="AQ596" s="79"/>
      <c r="AR596" s="79"/>
      <c r="AS596" s="79"/>
      <c r="AT596" s="79"/>
      <c r="AU596" s="79"/>
      <c r="AV596" s="79"/>
      <c r="AW596" s="79"/>
      <c r="AX596" s="79"/>
      <c r="AY596" s="79"/>
      <c r="AZ596" s="79"/>
      <c r="BA596" s="79"/>
      <c r="BB596" s="79"/>
      <c r="BC596" s="79"/>
      <c r="BD596" s="79"/>
      <c r="BE596" s="79"/>
      <c r="BF596" s="79"/>
      <c r="BG596" s="79"/>
      <c r="BH596" s="79"/>
      <c r="BI596" s="79"/>
      <c r="BJ596" s="79"/>
      <c r="BK596" s="79"/>
      <c r="BL596" s="79"/>
      <c r="BM596" s="79"/>
      <c r="BN596" s="79"/>
      <c r="BO596" s="79"/>
      <c r="BP596" s="79"/>
    </row>
    <row r="597" spans="1:68" ht="12.7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  <c r="AH597" s="79"/>
      <c r="AI597" s="79"/>
      <c r="AJ597" s="79"/>
      <c r="AK597" s="79"/>
      <c r="AL597" s="79"/>
      <c r="AM597" s="79"/>
      <c r="AN597" s="79"/>
      <c r="AO597" s="79"/>
      <c r="AP597" s="79"/>
      <c r="AQ597" s="79"/>
      <c r="AR597" s="79"/>
      <c r="AS597" s="79"/>
      <c r="AT597" s="79"/>
      <c r="AU597" s="79"/>
      <c r="AV597" s="79"/>
      <c r="AW597" s="79"/>
      <c r="AX597" s="79"/>
      <c r="AY597" s="79"/>
      <c r="AZ597" s="79"/>
      <c r="BA597" s="79"/>
      <c r="BB597" s="79"/>
      <c r="BC597" s="79"/>
      <c r="BD597" s="79"/>
      <c r="BE597" s="79"/>
      <c r="BF597" s="79"/>
      <c r="BG597" s="79"/>
      <c r="BH597" s="79"/>
      <c r="BI597" s="79"/>
      <c r="BJ597" s="79"/>
      <c r="BK597" s="79"/>
      <c r="BL597" s="79"/>
      <c r="BM597" s="79"/>
      <c r="BN597" s="79"/>
      <c r="BO597" s="79"/>
      <c r="BP597" s="79"/>
    </row>
    <row r="598" spans="1:68" ht="12.7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  <c r="AH598" s="79"/>
      <c r="AI598" s="79"/>
      <c r="AJ598" s="79"/>
      <c r="AK598" s="79"/>
      <c r="AL598" s="79"/>
      <c r="AM598" s="79"/>
      <c r="AN598" s="79"/>
      <c r="AO598" s="79"/>
      <c r="AP598" s="79"/>
      <c r="AQ598" s="79"/>
      <c r="AR598" s="79"/>
      <c r="AS598" s="79"/>
      <c r="AT598" s="79"/>
      <c r="AU598" s="79"/>
      <c r="AV598" s="79"/>
      <c r="AW598" s="79"/>
      <c r="AX598" s="79"/>
      <c r="AY598" s="79"/>
      <c r="AZ598" s="79"/>
      <c r="BA598" s="79"/>
      <c r="BB598" s="79"/>
      <c r="BC598" s="79"/>
      <c r="BD598" s="79"/>
      <c r="BE598" s="79"/>
      <c r="BF598" s="79"/>
      <c r="BG598" s="79"/>
      <c r="BH598" s="79"/>
      <c r="BI598" s="79"/>
      <c r="BJ598" s="79"/>
      <c r="BK598" s="79"/>
      <c r="BL598" s="79"/>
      <c r="BM598" s="79"/>
      <c r="BN598" s="79"/>
      <c r="BO598" s="79"/>
      <c r="BP598" s="79"/>
    </row>
    <row r="599" spans="1:68" ht="12.7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  <c r="AH599" s="79"/>
      <c r="AI599" s="79"/>
      <c r="AJ599" s="79"/>
      <c r="AK599" s="79"/>
      <c r="AL599" s="79"/>
      <c r="AM599" s="79"/>
      <c r="AN599" s="79"/>
      <c r="AO599" s="79"/>
      <c r="AP599" s="79"/>
      <c r="AQ599" s="79"/>
      <c r="AR599" s="79"/>
      <c r="AS599" s="79"/>
      <c r="AT599" s="79"/>
      <c r="AU599" s="79"/>
      <c r="AV599" s="79"/>
      <c r="AW599" s="79"/>
      <c r="AX599" s="79"/>
      <c r="AY599" s="79"/>
      <c r="AZ599" s="79"/>
      <c r="BA599" s="79"/>
      <c r="BB599" s="79"/>
      <c r="BC599" s="79"/>
      <c r="BD599" s="79"/>
      <c r="BE599" s="79"/>
      <c r="BF599" s="79"/>
      <c r="BG599" s="79"/>
      <c r="BH599" s="79"/>
      <c r="BI599" s="79"/>
      <c r="BJ599" s="79"/>
      <c r="BK599" s="79"/>
      <c r="BL599" s="79"/>
      <c r="BM599" s="79"/>
      <c r="BN599" s="79"/>
      <c r="BO599" s="79"/>
      <c r="BP599" s="79"/>
    </row>
    <row r="600" spans="1:68" ht="12.7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  <c r="AT600" s="79"/>
      <c r="AU600" s="79"/>
      <c r="AV600" s="79"/>
      <c r="AW600" s="79"/>
      <c r="AX600" s="79"/>
      <c r="AY600" s="79"/>
      <c r="AZ600" s="79"/>
      <c r="BA600" s="79"/>
      <c r="BB600" s="79"/>
      <c r="BC600" s="79"/>
      <c r="BD600" s="79"/>
      <c r="BE600" s="79"/>
      <c r="BF600" s="79"/>
      <c r="BG600" s="79"/>
      <c r="BH600" s="79"/>
      <c r="BI600" s="79"/>
      <c r="BJ600" s="79"/>
      <c r="BK600" s="79"/>
      <c r="BL600" s="79"/>
      <c r="BM600" s="79"/>
      <c r="BN600" s="79"/>
      <c r="BO600" s="79"/>
      <c r="BP600" s="79"/>
    </row>
    <row r="601" spans="1:68" ht="12.7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  <c r="AH601" s="79"/>
      <c r="AI601" s="79"/>
      <c r="AJ601" s="79"/>
      <c r="AK601" s="79"/>
      <c r="AL601" s="79"/>
      <c r="AM601" s="79"/>
      <c r="AN601" s="79"/>
      <c r="AO601" s="79"/>
      <c r="AP601" s="79"/>
      <c r="AQ601" s="79"/>
      <c r="AR601" s="79"/>
      <c r="AS601" s="79"/>
      <c r="AT601" s="79"/>
      <c r="AU601" s="79"/>
      <c r="AV601" s="79"/>
      <c r="AW601" s="79"/>
      <c r="AX601" s="79"/>
      <c r="AY601" s="79"/>
      <c r="AZ601" s="79"/>
      <c r="BA601" s="79"/>
      <c r="BB601" s="79"/>
      <c r="BC601" s="79"/>
      <c r="BD601" s="79"/>
      <c r="BE601" s="79"/>
      <c r="BF601" s="79"/>
      <c r="BG601" s="79"/>
      <c r="BH601" s="79"/>
      <c r="BI601" s="79"/>
      <c r="BJ601" s="79"/>
      <c r="BK601" s="79"/>
      <c r="BL601" s="79"/>
      <c r="BM601" s="79"/>
      <c r="BN601" s="79"/>
      <c r="BO601" s="79"/>
      <c r="BP601" s="79"/>
    </row>
    <row r="602" spans="1:68" ht="12.7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  <c r="AH602" s="79"/>
      <c r="AI602" s="79"/>
      <c r="AJ602" s="79"/>
      <c r="AK602" s="79"/>
      <c r="AL602" s="79"/>
      <c r="AM602" s="79"/>
      <c r="AN602" s="79"/>
      <c r="AO602" s="79"/>
      <c r="AP602" s="79"/>
      <c r="AQ602" s="79"/>
      <c r="AR602" s="79"/>
      <c r="AS602" s="79"/>
      <c r="AT602" s="79"/>
      <c r="AU602" s="79"/>
      <c r="AV602" s="79"/>
      <c r="AW602" s="79"/>
      <c r="AX602" s="79"/>
      <c r="AY602" s="79"/>
      <c r="AZ602" s="79"/>
      <c r="BA602" s="79"/>
      <c r="BB602" s="79"/>
      <c r="BC602" s="79"/>
      <c r="BD602" s="79"/>
      <c r="BE602" s="79"/>
      <c r="BF602" s="79"/>
      <c r="BG602" s="79"/>
      <c r="BH602" s="79"/>
      <c r="BI602" s="79"/>
      <c r="BJ602" s="79"/>
      <c r="BK602" s="79"/>
      <c r="BL602" s="79"/>
      <c r="BM602" s="79"/>
      <c r="BN602" s="79"/>
      <c r="BO602" s="79"/>
      <c r="BP602" s="79"/>
    </row>
    <row r="603" spans="1:68" ht="12.7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  <c r="AH603" s="79"/>
      <c r="AI603" s="79"/>
      <c r="AJ603" s="79"/>
      <c r="AK603" s="79"/>
      <c r="AL603" s="79"/>
      <c r="AM603" s="79"/>
      <c r="AN603" s="79"/>
      <c r="AO603" s="79"/>
      <c r="AP603" s="79"/>
      <c r="AQ603" s="79"/>
      <c r="AR603" s="79"/>
      <c r="AS603" s="79"/>
      <c r="AT603" s="79"/>
      <c r="AU603" s="79"/>
      <c r="AV603" s="79"/>
      <c r="AW603" s="79"/>
      <c r="AX603" s="79"/>
      <c r="AY603" s="79"/>
      <c r="AZ603" s="79"/>
      <c r="BA603" s="79"/>
      <c r="BB603" s="79"/>
      <c r="BC603" s="79"/>
      <c r="BD603" s="79"/>
      <c r="BE603" s="79"/>
      <c r="BF603" s="79"/>
      <c r="BG603" s="79"/>
      <c r="BH603" s="79"/>
      <c r="BI603" s="79"/>
      <c r="BJ603" s="79"/>
      <c r="BK603" s="79"/>
      <c r="BL603" s="79"/>
      <c r="BM603" s="79"/>
      <c r="BN603" s="79"/>
      <c r="BO603" s="79"/>
      <c r="BP603" s="79"/>
    </row>
    <row r="604" spans="1:68" ht="12.7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  <c r="AH604" s="79"/>
      <c r="AI604" s="79"/>
      <c r="AJ604" s="79"/>
      <c r="AK604" s="79"/>
      <c r="AL604" s="79"/>
      <c r="AM604" s="79"/>
      <c r="AN604" s="79"/>
      <c r="AO604" s="79"/>
      <c r="AP604" s="79"/>
      <c r="AQ604" s="79"/>
      <c r="AR604" s="79"/>
      <c r="AS604" s="79"/>
      <c r="AT604" s="79"/>
      <c r="AU604" s="79"/>
      <c r="AV604" s="79"/>
      <c r="AW604" s="79"/>
      <c r="AX604" s="79"/>
      <c r="AY604" s="79"/>
      <c r="AZ604" s="79"/>
      <c r="BA604" s="79"/>
      <c r="BB604" s="79"/>
      <c r="BC604" s="79"/>
      <c r="BD604" s="79"/>
      <c r="BE604" s="79"/>
      <c r="BF604" s="79"/>
      <c r="BG604" s="79"/>
      <c r="BH604" s="79"/>
      <c r="BI604" s="79"/>
      <c r="BJ604" s="79"/>
      <c r="BK604" s="79"/>
      <c r="BL604" s="79"/>
      <c r="BM604" s="79"/>
      <c r="BN604" s="79"/>
      <c r="BO604" s="79"/>
      <c r="BP604" s="79"/>
    </row>
    <row r="605" spans="1:68" ht="12.7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  <c r="AH605" s="79"/>
      <c r="AI605" s="79"/>
      <c r="AJ605" s="79"/>
      <c r="AK605" s="79"/>
      <c r="AL605" s="79"/>
      <c r="AM605" s="79"/>
      <c r="AN605" s="79"/>
      <c r="AO605" s="79"/>
      <c r="AP605" s="79"/>
      <c r="AQ605" s="79"/>
      <c r="AR605" s="79"/>
      <c r="AS605" s="79"/>
      <c r="AT605" s="79"/>
      <c r="AU605" s="79"/>
      <c r="AV605" s="79"/>
      <c r="AW605" s="79"/>
      <c r="AX605" s="79"/>
      <c r="AY605" s="79"/>
      <c r="AZ605" s="79"/>
      <c r="BA605" s="79"/>
      <c r="BB605" s="79"/>
      <c r="BC605" s="79"/>
      <c r="BD605" s="79"/>
      <c r="BE605" s="79"/>
      <c r="BF605" s="79"/>
      <c r="BG605" s="79"/>
      <c r="BH605" s="79"/>
      <c r="BI605" s="79"/>
      <c r="BJ605" s="79"/>
      <c r="BK605" s="79"/>
      <c r="BL605" s="79"/>
      <c r="BM605" s="79"/>
      <c r="BN605" s="79"/>
      <c r="BO605" s="79"/>
      <c r="BP605" s="79"/>
    </row>
    <row r="606" spans="1:68" ht="12.7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79"/>
      <c r="AL606" s="79"/>
      <c r="AM606" s="79"/>
      <c r="AN606" s="79"/>
      <c r="AO606" s="79"/>
      <c r="AP606" s="79"/>
      <c r="AQ606" s="79"/>
      <c r="AR606" s="79"/>
      <c r="AS606" s="79"/>
      <c r="AT606" s="79"/>
      <c r="AU606" s="79"/>
      <c r="AV606" s="79"/>
      <c r="AW606" s="79"/>
      <c r="AX606" s="79"/>
      <c r="AY606" s="79"/>
      <c r="AZ606" s="79"/>
      <c r="BA606" s="79"/>
      <c r="BB606" s="79"/>
      <c r="BC606" s="79"/>
      <c r="BD606" s="79"/>
      <c r="BE606" s="79"/>
      <c r="BF606" s="79"/>
      <c r="BG606" s="79"/>
      <c r="BH606" s="79"/>
      <c r="BI606" s="79"/>
      <c r="BJ606" s="79"/>
      <c r="BK606" s="79"/>
      <c r="BL606" s="79"/>
      <c r="BM606" s="79"/>
      <c r="BN606" s="79"/>
      <c r="BO606" s="79"/>
      <c r="BP606" s="79"/>
    </row>
    <row r="607" spans="1:68" ht="12.7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  <c r="AH607" s="79"/>
      <c r="AI607" s="79"/>
      <c r="AJ607" s="79"/>
      <c r="AK607" s="79"/>
      <c r="AL607" s="79"/>
      <c r="AM607" s="79"/>
      <c r="AN607" s="79"/>
      <c r="AO607" s="79"/>
      <c r="AP607" s="79"/>
      <c r="AQ607" s="79"/>
      <c r="AR607" s="79"/>
      <c r="AS607" s="79"/>
      <c r="AT607" s="79"/>
      <c r="AU607" s="79"/>
      <c r="AV607" s="79"/>
      <c r="AW607" s="79"/>
      <c r="AX607" s="79"/>
      <c r="AY607" s="79"/>
      <c r="AZ607" s="79"/>
      <c r="BA607" s="79"/>
      <c r="BB607" s="79"/>
      <c r="BC607" s="79"/>
      <c r="BD607" s="79"/>
      <c r="BE607" s="79"/>
      <c r="BF607" s="79"/>
      <c r="BG607" s="79"/>
      <c r="BH607" s="79"/>
      <c r="BI607" s="79"/>
      <c r="BJ607" s="79"/>
      <c r="BK607" s="79"/>
      <c r="BL607" s="79"/>
      <c r="BM607" s="79"/>
      <c r="BN607" s="79"/>
      <c r="BO607" s="79"/>
      <c r="BP607" s="79"/>
    </row>
    <row r="608" spans="1:68" ht="12.7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  <c r="AH608" s="79"/>
      <c r="AI608" s="79"/>
      <c r="AJ608" s="79"/>
      <c r="AK608" s="79"/>
      <c r="AL608" s="79"/>
      <c r="AM608" s="79"/>
      <c r="AN608" s="79"/>
      <c r="AO608" s="79"/>
      <c r="AP608" s="79"/>
      <c r="AQ608" s="79"/>
      <c r="AR608" s="79"/>
      <c r="AS608" s="79"/>
      <c r="AT608" s="79"/>
      <c r="AU608" s="79"/>
      <c r="AV608" s="79"/>
      <c r="AW608" s="79"/>
      <c r="AX608" s="79"/>
      <c r="AY608" s="79"/>
      <c r="AZ608" s="79"/>
      <c r="BA608" s="79"/>
      <c r="BB608" s="79"/>
      <c r="BC608" s="79"/>
      <c r="BD608" s="79"/>
      <c r="BE608" s="79"/>
      <c r="BF608" s="79"/>
      <c r="BG608" s="79"/>
      <c r="BH608" s="79"/>
      <c r="BI608" s="79"/>
      <c r="BJ608" s="79"/>
      <c r="BK608" s="79"/>
      <c r="BL608" s="79"/>
      <c r="BM608" s="79"/>
      <c r="BN608" s="79"/>
      <c r="BO608" s="79"/>
      <c r="BP608" s="79"/>
    </row>
    <row r="609" spans="1:68" ht="12.7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  <c r="AH609" s="79"/>
      <c r="AI609" s="79"/>
      <c r="AJ609" s="79"/>
      <c r="AK609" s="79"/>
      <c r="AL609" s="79"/>
      <c r="AM609" s="79"/>
      <c r="AN609" s="79"/>
      <c r="AO609" s="79"/>
      <c r="AP609" s="79"/>
      <c r="AQ609" s="79"/>
      <c r="AR609" s="79"/>
      <c r="AS609" s="79"/>
      <c r="AT609" s="79"/>
      <c r="AU609" s="79"/>
      <c r="AV609" s="79"/>
      <c r="AW609" s="79"/>
      <c r="AX609" s="79"/>
      <c r="AY609" s="79"/>
      <c r="AZ609" s="79"/>
      <c r="BA609" s="79"/>
      <c r="BB609" s="79"/>
      <c r="BC609" s="79"/>
      <c r="BD609" s="79"/>
      <c r="BE609" s="79"/>
      <c r="BF609" s="79"/>
      <c r="BG609" s="79"/>
      <c r="BH609" s="79"/>
      <c r="BI609" s="79"/>
      <c r="BJ609" s="79"/>
      <c r="BK609" s="79"/>
      <c r="BL609" s="79"/>
      <c r="BM609" s="79"/>
      <c r="BN609" s="79"/>
      <c r="BO609" s="79"/>
      <c r="BP609" s="79"/>
    </row>
    <row r="610" spans="1:68" ht="12.7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  <c r="AH610" s="79"/>
      <c r="AI610" s="79"/>
      <c r="AJ610" s="79"/>
      <c r="AK610" s="79"/>
      <c r="AL610" s="79"/>
      <c r="AM610" s="79"/>
      <c r="AN610" s="79"/>
      <c r="AO610" s="79"/>
      <c r="AP610" s="79"/>
      <c r="AQ610" s="79"/>
      <c r="AR610" s="79"/>
      <c r="AS610" s="79"/>
      <c r="AT610" s="79"/>
      <c r="AU610" s="79"/>
      <c r="AV610" s="79"/>
      <c r="AW610" s="79"/>
      <c r="AX610" s="79"/>
      <c r="AY610" s="79"/>
      <c r="AZ610" s="79"/>
      <c r="BA610" s="79"/>
      <c r="BB610" s="79"/>
      <c r="BC610" s="79"/>
      <c r="BD610" s="79"/>
      <c r="BE610" s="79"/>
      <c r="BF610" s="79"/>
      <c r="BG610" s="79"/>
      <c r="BH610" s="79"/>
      <c r="BI610" s="79"/>
      <c r="BJ610" s="79"/>
      <c r="BK610" s="79"/>
      <c r="BL610" s="79"/>
      <c r="BM610" s="79"/>
      <c r="BN610" s="79"/>
      <c r="BO610" s="79"/>
      <c r="BP610" s="79"/>
    </row>
    <row r="611" spans="1:68" ht="12.7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  <c r="AH611" s="79"/>
      <c r="AI611" s="79"/>
      <c r="AJ611" s="79"/>
      <c r="AK611" s="79"/>
      <c r="AL611" s="79"/>
      <c r="AM611" s="79"/>
      <c r="AN611" s="79"/>
      <c r="AO611" s="79"/>
      <c r="AP611" s="79"/>
      <c r="AQ611" s="79"/>
      <c r="AR611" s="79"/>
      <c r="AS611" s="79"/>
      <c r="AT611" s="79"/>
      <c r="AU611" s="79"/>
      <c r="AV611" s="79"/>
      <c r="AW611" s="79"/>
      <c r="AX611" s="79"/>
      <c r="AY611" s="79"/>
      <c r="AZ611" s="79"/>
      <c r="BA611" s="79"/>
      <c r="BB611" s="79"/>
      <c r="BC611" s="79"/>
      <c r="BD611" s="79"/>
      <c r="BE611" s="79"/>
      <c r="BF611" s="79"/>
      <c r="BG611" s="79"/>
      <c r="BH611" s="79"/>
      <c r="BI611" s="79"/>
      <c r="BJ611" s="79"/>
      <c r="BK611" s="79"/>
      <c r="BL611" s="79"/>
      <c r="BM611" s="79"/>
      <c r="BN611" s="79"/>
      <c r="BO611" s="79"/>
      <c r="BP611" s="79"/>
    </row>
    <row r="612" spans="1:68" ht="12.7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  <c r="AH612" s="79"/>
      <c r="AI612" s="79"/>
      <c r="AJ612" s="79"/>
      <c r="AK612" s="79"/>
      <c r="AL612" s="79"/>
      <c r="AM612" s="79"/>
      <c r="AN612" s="79"/>
      <c r="AO612" s="79"/>
      <c r="AP612" s="79"/>
      <c r="AQ612" s="79"/>
      <c r="AR612" s="79"/>
      <c r="AS612" s="79"/>
      <c r="AT612" s="79"/>
      <c r="AU612" s="79"/>
      <c r="AV612" s="79"/>
      <c r="AW612" s="79"/>
      <c r="AX612" s="79"/>
      <c r="AY612" s="79"/>
      <c r="AZ612" s="79"/>
      <c r="BA612" s="79"/>
      <c r="BB612" s="79"/>
      <c r="BC612" s="79"/>
      <c r="BD612" s="79"/>
      <c r="BE612" s="79"/>
      <c r="BF612" s="79"/>
      <c r="BG612" s="79"/>
      <c r="BH612" s="79"/>
      <c r="BI612" s="79"/>
      <c r="BJ612" s="79"/>
      <c r="BK612" s="79"/>
      <c r="BL612" s="79"/>
      <c r="BM612" s="79"/>
      <c r="BN612" s="79"/>
      <c r="BO612" s="79"/>
      <c r="BP612" s="79"/>
    </row>
    <row r="613" spans="1:68" ht="12.7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  <c r="AH613" s="79"/>
      <c r="AI613" s="79"/>
      <c r="AJ613" s="79"/>
      <c r="AK613" s="79"/>
      <c r="AL613" s="79"/>
      <c r="AM613" s="79"/>
      <c r="AN613" s="79"/>
      <c r="AO613" s="79"/>
      <c r="AP613" s="79"/>
      <c r="AQ613" s="79"/>
      <c r="AR613" s="79"/>
      <c r="AS613" s="79"/>
      <c r="AT613" s="79"/>
      <c r="AU613" s="79"/>
      <c r="AV613" s="79"/>
      <c r="AW613" s="79"/>
      <c r="AX613" s="79"/>
      <c r="AY613" s="79"/>
      <c r="AZ613" s="79"/>
      <c r="BA613" s="79"/>
      <c r="BB613" s="79"/>
      <c r="BC613" s="79"/>
      <c r="BD613" s="79"/>
      <c r="BE613" s="79"/>
      <c r="BF613" s="79"/>
      <c r="BG613" s="79"/>
      <c r="BH613" s="79"/>
      <c r="BI613" s="79"/>
      <c r="BJ613" s="79"/>
      <c r="BK613" s="79"/>
      <c r="BL613" s="79"/>
      <c r="BM613" s="79"/>
      <c r="BN613" s="79"/>
      <c r="BO613" s="79"/>
      <c r="BP613" s="79"/>
    </row>
    <row r="614" spans="1:68" ht="12.7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  <c r="AH614" s="79"/>
      <c r="AI614" s="79"/>
      <c r="AJ614" s="79"/>
      <c r="AK614" s="79"/>
      <c r="AL614" s="79"/>
      <c r="AM614" s="79"/>
      <c r="AN614" s="79"/>
      <c r="AO614" s="79"/>
      <c r="AP614" s="79"/>
      <c r="AQ614" s="79"/>
      <c r="AR614" s="79"/>
      <c r="AS614" s="79"/>
      <c r="AT614" s="79"/>
      <c r="AU614" s="79"/>
      <c r="AV614" s="79"/>
      <c r="AW614" s="79"/>
      <c r="AX614" s="79"/>
      <c r="AY614" s="79"/>
      <c r="AZ614" s="79"/>
      <c r="BA614" s="79"/>
      <c r="BB614" s="79"/>
      <c r="BC614" s="79"/>
      <c r="BD614" s="79"/>
      <c r="BE614" s="79"/>
      <c r="BF614" s="79"/>
      <c r="BG614" s="79"/>
      <c r="BH614" s="79"/>
      <c r="BI614" s="79"/>
      <c r="BJ614" s="79"/>
      <c r="BK614" s="79"/>
      <c r="BL614" s="79"/>
      <c r="BM614" s="79"/>
      <c r="BN614" s="79"/>
      <c r="BO614" s="79"/>
      <c r="BP614" s="79"/>
    </row>
    <row r="615" spans="1:68" ht="12.7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  <c r="AH615" s="79"/>
      <c r="AI615" s="79"/>
      <c r="AJ615" s="79"/>
      <c r="AK615" s="79"/>
      <c r="AL615" s="79"/>
      <c r="AM615" s="79"/>
      <c r="AN615" s="79"/>
      <c r="AO615" s="79"/>
      <c r="AP615" s="79"/>
      <c r="AQ615" s="79"/>
      <c r="AR615" s="79"/>
      <c r="AS615" s="79"/>
      <c r="AT615" s="79"/>
      <c r="AU615" s="79"/>
      <c r="AV615" s="79"/>
      <c r="AW615" s="79"/>
      <c r="AX615" s="79"/>
      <c r="AY615" s="79"/>
      <c r="AZ615" s="79"/>
      <c r="BA615" s="79"/>
      <c r="BB615" s="79"/>
      <c r="BC615" s="79"/>
      <c r="BD615" s="79"/>
      <c r="BE615" s="79"/>
      <c r="BF615" s="79"/>
      <c r="BG615" s="79"/>
      <c r="BH615" s="79"/>
      <c r="BI615" s="79"/>
      <c r="BJ615" s="79"/>
      <c r="BK615" s="79"/>
      <c r="BL615" s="79"/>
      <c r="BM615" s="79"/>
      <c r="BN615" s="79"/>
      <c r="BO615" s="79"/>
      <c r="BP615" s="79"/>
    </row>
    <row r="616" spans="1:68" ht="12.7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  <c r="AH616" s="79"/>
      <c r="AI616" s="79"/>
      <c r="AJ616" s="79"/>
      <c r="AK616" s="79"/>
      <c r="AL616" s="79"/>
      <c r="AM616" s="79"/>
      <c r="AN616" s="79"/>
      <c r="AO616" s="79"/>
      <c r="AP616" s="79"/>
      <c r="AQ616" s="79"/>
      <c r="AR616" s="79"/>
      <c r="AS616" s="79"/>
      <c r="AT616" s="79"/>
      <c r="AU616" s="79"/>
      <c r="AV616" s="79"/>
      <c r="AW616" s="79"/>
      <c r="AX616" s="79"/>
      <c r="AY616" s="79"/>
      <c r="AZ616" s="79"/>
      <c r="BA616" s="79"/>
      <c r="BB616" s="79"/>
      <c r="BC616" s="79"/>
      <c r="BD616" s="79"/>
      <c r="BE616" s="79"/>
      <c r="BF616" s="79"/>
      <c r="BG616" s="79"/>
      <c r="BH616" s="79"/>
      <c r="BI616" s="79"/>
      <c r="BJ616" s="79"/>
      <c r="BK616" s="79"/>
      <c r="BL616" s="79"/>
      <c r="BM616" s="79"/>
      <c r="BN616" s="79"/>
      <c r="BO616" s="79"/>
      <c r="BP616" s="79"/>
    </row>
    <row r="617" spans="1:68" ht="12.7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79"/>
      <c r="AL617" s="79"/>
      <c r="AM617" s="79"/>
      <c r="AN617" s="79"/>
      <c r="AO617" s="79"/>
      <c r="AP617" s="79"/>
      <c r="AQ617" s="79"/>
      <c r="AR617" s="79"/>
      <c r="AS617" s="79"/>
      <c r="AT617" s="79"/>
      <c r="AU617" s="79"/>
      <c r="AV617" s="79"/>
      <c r="AW617" s="79"/>
      <c r="AX617" s="79"/>
      <c r="AY617" s="79"/>
      <c r="AZ617" s="79"/>
      <c r="BA617" s="79"/>
      <c r="BB617" s="79"/>
      <c r="BC617" s="79"/>
      <c r="BD617" s="79"/>
      <c r="BE617" s="79"/>
      <c r="BF617" s="79"/>
      <c r="BG617" s="79"/>
      <c r="BH617" s="79"/>
      <c r="BI617" s="79"/>
      <c r="BJ617" s="79"/>
      <c r="BK617" s="79"/>
      <c r="BL617" s="79"/>
      <c r="BM617" s="79"/>
      <c r="BN617" s="79"/>
      <c r="BO617" s="79"/>
      <c r="BP617" s="79"/>
    </row>
    <row r="618" spans="1:68" ht="12.7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  <c r="AH618" s="79"/>
      <c r="AI618" s="79"/>
      <c r="AJ618" s="79"/>
      <c r="AK618" s="79"/>
      <c r="AL618" s="79"/>
      <c r="AM618" s="79"/>
      <c r="AN618" s="79"/>
      <c r="AO618" s="79"/>
      <c r="AP618" s="79"/>
      <c r="AQ618" s="79"/>
      <c r="AR618" s="79"/>
      <c r="AS618" s="79"/>
      <c r="AT618" s="79"/>
      <c r="AU618" s="79"/>
      <c r="AV618" s="79"/>
      <c r="AW618" s="79"/>
      <c r="AX618" s="79"/>
      <c r="AY618" s="79"/>
      <c r="AZ618" s="79"/>
      <c r="BA618" s="79"/>
      <c r="BB618" s="79"/>
      <c r="BC618" s="79"/>
      <c r="BD618" s="79"/>
      <c r="BE618" s="79"/>
      <c r="BF618" s="79"/>
      <c r="BG618" s="79"/>
      <c r="BH618" s="79"/>
      <c r="BI618" s="79"/>
      <c r="BJ618" s="79"/>
      <c r="BK618" s="79"/>
      <c r="BL618" s="79"/>
      <c r="BM618" s="79"/>
      <c r="BN618" s="79"/>
      <c r="BO618" s="79"/>
      <c r="BP618" s="79"/>
    </row>
    <row r="619" spans="1:68" ht="12.7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  <c r="AH619" s="79"/>
      <c r="AI619" s="79"/>
      <c r="AJ619" s="79"/>
      <c r="AK619" s="79"/>
      <c r="AL619" s="79"/>
      <c r="AM619" s="79"/>
      <c r="AN619" s="79"/>
      <c r="AO619" s="79"/>
      <c r="AP619" s="79"/>
      <c r="AQ619" s="79"/>
      <c r="AR619" s="79"/>
      <c r="AS619" s="79"/>
      <c r="AT619" s="79"/>
      <c r="AU619" s="79"/>
      <c r="AV619" s="79"/>
      <c r="AW619" s="79"/>
      <c r="AX619" s="79"/>
      <c r="AY619" s="79"/>
      <c r="AZ619" s="79"/>
      <c r="BA619" s="79"/>
      <c r="BB619" s="79"/>
      <c r="BC619" s="79"/>
      <c r="BD619" s="79"/>
      <c r="BE619" s="79"/>
      <c r="BF619" s="79"/>
      <c r="BG619" s="79"/>
      <c r="BH619" s="79"/>
      <c r="BI619" s="79"/>
      <c r="BJ619" s="79"/>
      <c r="BK619" s="79"/>
      <c r="BL619" s="79"/>
      <c r="BM619" s="79"/>
      <c r="BN619" s="79"/>
      <c r="BO619" s="79"/>
      <c r="BP619" s="79"/>
    </row>
    <row r="620" spans="1:68" ht="12.7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  <c r="AH620" s="79"/>
      <c r="AI620" s="79"/>
      <c r="AJ620" s="79"/>
      <c r="AK620" s="79"/>
      <c r="AL620" s="79"/>
      <c r="AM620" s="79"/>
      <c r="AN620" s="79"/>
      <c r="AO620" s="79"/>
      <c r="AP620" s="79"/>
      <c r="AQ620" s="79"/>
      <c r="AR620" s="79"/>
      <c r="AS620" s="79"/>
      <c r="AT620" s="79"/>
      <c r="AU620" s="79"/>
      <c r="AV620" s="79"/>
      <c r="AW620" s="79"/>
      <c r="AX620" s="79"/>
      <c r="AY620" s="79"/>
      <c r="AZ620" s="79"/>
      <c r="BA620" s="79"/>
      <c r="BB620" s="79"/>
      <c r="BC620" s="79"/>
      <c r="BD620" s="79"/>
      <c r="BE620" s="79"/>
      <c r="BF620" s="79"/>
      <c r="BG620" s="79"/>
      <c r="BH620" s="79"/>
      <c r="BI620" s="79"/>
      <c r="BJ620" s="79"/>
      <c r="BK620" s="79"/>
      <c r="BL620" s="79"/>
      <c r="BM620" s="79"/>
      <c r="BN620" s="79"/>
      <c r="BO620" s="79"/>
      <c r="BP620" s="79"/>
    </row>
    <row r="621" spans="1:68" ht="12.7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79"/>
      <c r="AL621" s="79"/>
      <c r="AM621" s="79"/>
      <c r="AN621" s="79"/>
      <c r="AO621" s="79"/>
      <c r="AP621" s="79"/>
      <c r="AQ621" s="79"/>
      <c r="AR621" s="79"/>
      <c r="AS621" s="79"/>
      <c r="AT621" s="79"/>
      <c r="AU621" s="79"/>
      <c r="AV621" s="79"/>
      <c r="AW621" s="79"/>
      <c r="AX621" s="79"/>
      <c r="AY621" s="79"/>
      <c r="AZ621" s="79"/>
      <c r="BA621" s="79"/>
      <c r="BB621" s="79"/>
      <c r="BC621" s="79"/>
      <c r="BD621" s="79"/>
      <c r="BE621" s="79"/>
      <c r="BF621" s="79"/>
      <c r="BG621" s="79"/>
      <c r="BH621" s="79"/>
      <c r="BI621" s="79"/>
      <c r="BJ621" s="79"/>
      <c r="BK621" s="79"/>
      <c r="BL621" s="79"/>
      <c r="BM621" s="79"/>
      <c r="BN621" s="79"/>
      <c r="BO621" s="79"/>
      <c r="BP621" s="79"/>
    </row>
    <row r="622" spans="1:68" ht="12.7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  <c r="AT622" s="79"/>
      <c r="AU622" s="79"/>
      <c r="AV622" s="79"/>
      <c r="AW622" s="79"/>
      <c r="AX622" s="79"/>
      <c r="AY622" s="79"/>
      <c r="AZ622" s="79"/>
      <c r="BA622" s="79"/>
      <c r="BB622" s="79"/>
      <c r="BC622" s="79"/>
      <c r="BD622" s="79"/>
      <c r="BE622" s="79"/>
      <c r="BF622" s="79"/>
      <c r="BG622" s="79"/>
      <c r="BH622" s="79"/>
      <c r="BI622" s="79"/>
      <c r="BJ622" s="79"/>
      <c r="BK622" s="79"/>
      <c r="BL622" s="79"/>
      <c r="BM622" s="79"/>
      <c r="BN622" s="79"/>
      <c r="BO622" s="79"/>
      <c r="BP622" s="79"/>
    </row>
    <row r="623" spans="1:68" ht="12.7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F623" s="79"/>
      <c r="BG623" s="79"/>
      <c r="BH623" s="79"/>
      <c r="BI623" s="79"/>
      <c r="BJ623" s="79"/>
      <c r="BK623" s="79"/>
      <c r="BL623" s="79"/>
      <c r="BM623" s="79"/>
      <c r="BN623" s="79"/>
      <c r="BO623" s="79"/>
      <c r="BP623" s="79"/>
    </row>
    <row r="624" spans="1:68" ht="12.7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  <c r="AH624" s="79"/>
      <c r="AI624" s="79"/>
      <c r="AJ624" s="79"/>
      <c r="AK624" s="79"/>
      <c r="AL624" s="79"/>
      <c r="AM624" s="79"/>
      <c r="AN624" s="79"/>
      <c r="AO624" s="79"/>
      <c r="AP624" s="79"/>
      <c r="AQ624" s="79"/>
      <c r="AR624" s="79"/>
      <c r="AS624" s="79"/>
      <c r="AT624" s="79"/>
      <c r="AU624" s="79"/>
      <c r="AV624" s="79"/>
      <c r="AW624" s="79"/>
      <c r="AX624" s="79"/>
      <c r="AY624" s="79"/>
      <c r="AZ624" s="79"/>
      <c r="BA624" s="79"/>
      <c r="BB624" s="79"/>
      <c r="BC624" s="79"/>
      <c r="BD624" s="79"/>
      <c r="BE624" s="79"/>
      <c r="BF624" s="79"/>
      <c r="BG624" s="79"/>
      <c r="BH624" s="79"/>
      <c r="BI624" s="79"/>
      <c r="BJ624" s="79"/>
      <c r="BK624" s="79"/>
      <c r="BL624" s="79"/>
      <c r="BM624" s="79"/>
      <c r="BN624" s="79"/>
      <c r="BO624" s="79"/>
      <c r="BP624" s="79"/>
    </row>
    <row r="625" spans="1:68" ht="12.7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  <c r="AH625" s="79"/>
      <c r="AI625" s="79"/>
      <c r="AJ625" s="79"/>
      <c r="AK625" s="79"/>
      <c r="AL625" s="79"/>
      <c r="AM625" s="79"/>
      <c r="AN625" s="79"/>
      <c r="AO625" s="79"/>
      <c r="AP625" s="79"/>
      <c r="AQ625" s="79"/>
      <c r="AR625" s="79"/>
      <c r="AS625" s="79"/>
      <c r="AT625" s="79"/>
      <c r="AU625" s="79"/>
      <c r="AV625" s="79"/>
      <c r="AW625" s="79"/>
      <c r="AX625" s="79"/>
      <c r="AY625" s="79"/>
      <c r="AZ625" s="79"/>
      <c r="BA625" s="79"/>
      <c r="BB625" s="79"/>
      <c r="BC625" s="79"/>
      <c r="BD625" s="79"/>
      <c r="BE625" s="79"/>
      <c r="BF625" s="79"/>
      <c r="BG625" s="79"/>
      <c r="BH625" s="79"/>
      <c r="BI625" s="79"/>
      <c r="BJ625" s="79"/>
      <c r="BK625" s="79"/>
      <c r="BL625" s="79"/>
      <c r="BM625" s="79"/>
      <c r="BN625" s="79"/>
      <c r="BO625" s="79"/>
      <c r="BP625" s="79"/>
    </row>
    <row r="626" spans="1:68" ht="12.7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  <c r="AH626" s="79"/>
      <c r="AI626" s="79"/>
      <c r="AJ626" s="79"/>
      <c r="AK626" s="79"/>
      <c r="AL626" s="79"/>
      <c r="AM626" s="79"/>
      <c r="AN626" s="79"/>
      <c r="AO626" s="79"/>
      <c r="AP626" s="79"/>
      <c r="AQ626" s="79"/>
      <c r="AR626" s="79"/>
      <c r="AS626" s="79"/>
      <c r="AT626" s="79"/>
      <c r="AU626" s="79"/>
      <c r="AV626" s="79"/>
      <c r="AW626" s="79"/>
      <c r="AX626" s="79"/>
      <c r="AY626" s="79"/>
      <c r="AZ626" s="79"/>
      <c r="BA626" s="79"/>
      <c r="BB626" s="79"/>
      <c r="BC626" s="79"/>
      <c r="BD626" s="79"/>
      <c r="BE626" s="79"/>
      <c r="BF626" s="79"/>
      <c r="BG626" s="79"/>
      <c r="BH626" s="79"/>
      <c r="BI626" s="79"/>
      <c r="BJ626" s="79"/>
      <c r="BK626" s="79"/>
      <c r="BL626" s="79"/>
      <c r="BM626" s="79"/>
      <c r="BN626" s="79"/>
      <c r="BO626" s="79"/>
      <c r="BP626" s="79"/>
    </row>
    <row r="627" spans="1:68" ht="12.7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  <c r="AH627" s="79"/>
      <c r="AI627" s="79"/>
      <c r="AJ627" s="79"/>
      <c r="AK627" s="79"/>
      <c r="AL627" s="79"/>
      <c r="AM627" s="79"/>
      <c r="AN627" s="79"/>
      <c r="AO627" s="79"/>
      <c r="AP627" s="79"/>
      <c r="AQ627" s="79"/>
      <c r="AR627" s="79"/>
      <c r="AS627" s="79"/>
      <c r="AT627" s="79"/>
      <c r="AU627" s="79"/>
      <c r="AV627" s="79"/>
      <c r="AW627" s="79"/>
      <c r="AX627" s="79"/>
      <c r="AY627" s="79"/>
      <c r="AZ627" s="79"/>
      <c r="BA627" s="79"/>
      <c r="BB627" s="79"/>
      <c r="BC627" s="79"/>
      <c r="BD627" s="79"/>
      <c r="BE627" s="79"/>
      <c r="BF627" s="79"/>
      <c r="BG627" s="79"/>
      <c r="BH627" s="79"/>
      <c r="BI627" s="79"/>
      <c r="BJ627" s="79"/>
      <c r="BK627" s="79"/>
      <c r="BL627" s="79"/>
      <c r="BM627" s="79"/>
      <c r="BN627" s="79"/>
      <c r="BO627" s="79"/>
      <c r="BP627" s="79"/>
    </row>
    <row r="628" spans="1:68" ht="12.7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79"/>
      <c r="AL628" s="79"/>
      <c r="AM628" s="79"/>
      <c r="AN628" s="79"/>
      <c r="AO628" s="79"/>
      <c r="AP628" s="79"/>
      <c r="AQ628" s="79"/>
      <c r="AR628" s="79"/>
      <c r="AS628" s="79"/>
      <c r="AT628" s="79"/>
      <c r="AU628" s="79"/>
      <c r="AV628" s="79"/>
      <c r="AW628" s="79"/>
      <c r="AX628" s="79"/>
      <c r="AY628" s="79"/>
      <c r="AZ628" s="79"/>
      <c r="BA628" s="79"/>
      <c r="BB628" s="79"/>
      <c r="BC628" s="79"/>
      <c r="BD628" s="79"/>
      <c r="BE628" s="79"/>
      <c r="BF628" s="79"/>
      <c r="BG628" s="79"/>
      <c r="BH628" s="79"/>
      <c r="BI628" s="79"/>
      <c r="BJ628" s="79"/>
      <c r="BK628" s="79"/>
      <c r="BL628" s="79"/>
      <c r="BM628" s="79"/>
      <c r="BN628" s="79"/>
      <c r="BO628" s="79"/>
      <c r="BP628" s="79"/>
    </row>
    <row r="629" spans="1:68" ht="12.7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  <c r="AH629" s="79"/>
      <c r="AI629" s="79"/>
      <c r="AJ629" s="79"/>
      <c r="AK629" s="79"/>
      <c r="AL629" s="79"/>
      <c r="AM629" s="79"/>
      <c r="AN629" s="79"/>
      <c r="AO629" s="79"/>
      <c r="AP629" s="79"/>
      <c r="AQ629" s="79"/>
      <c r="AR629" s="79"/>
      <c r="AS629" s="79"/>
      <c r="AT629" s="79"/>
      <c r="AU629" s="79"/>
      <c r="AV629" s="79"/>
      <c r="AW629" s="79"/>
      <c r="AX629" s="79"/>
      <c r="AY629" s="79"/>
      <c r="AZ629" s="79"/>
      <c r="BA629" s="79"/>
      <c r="BB629" s="79"/>
      <c r="BC629" s="79"/>
      <c r="BD629" s="79"/>
      <c r="BE629" s="79"/>
      <c r="BF629" s="79"/>
      <c r="BG629" s="79"/>
      <c r="BH629" s="79"/>
      <c r="BI629" s="79"/>
      <c r="BJ629" s="79"/>
      <c r="BK629" s="79"/>
      <c r="BL629" s="79"/>
      <c r="BM629" s="79"/>
      <c r="BN629" s="79"/>
      <c r="BO629" s="79"/>
      <c r="BP629" s="79"/>
    </row>
    <row r="630" spans="1:68" ht="12.7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  <c r="AH630" s="79"/>
      <c r="AI630" s="79"/>
      <c r="AJ630" s="79"/>
      <c r="AK630" s="79"/>
      <c r="AL630" s="79"/>
      <c r="AM630" s="79"/>
      <c r="AN630" s="79"/>
      <c r="AO630" s="79"/>
      <c r="AP630" s="79"/>
      <c r="AQ630" s="79"/>
      <c r="AR630" s="79"/>
      <c r="AS630" s="79"/>
      <c r="AT630" s="79"/>
      <c r="AU630" s="79"/>
      <c r="AV630" s="79"/>
      <c r="AW630" s="79"/>
      <c r="AX630" s="79"/>
      <c r="AY630" s="79"/>
      <c r="AZ630" s="79"/>
      <c r="BA630" s="79"/>
      <c r="BB630" s="79"/>
      <c r="BC630" s="79"/>
      <c r="BD630" s="79"/>
      <c r="BE630" s="79"/>
      <c r="BF630" s="79"/>
      <c r="BG630" s="79"/>
      <c r="BH630" s="79"/>
      <c r="BI630" s="79"/>
      <c r="BJ630" s="79"/>
      <c r="BK630" s="79"/>
      <c r="BL630" s="79"/>
      <c r="BM630" s="79"/>
      <c r="BN630" s="79"/>
      <c r="BO630" s="79"/>
      <c r="BP630" s="79"/>
    </row>
    <row r="631" spans="1:68" ht="12.7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  <c r="AH631" s="79"/>
      <c r="AI631" s="79"/>
      <c r="AJ631" s="79"/>
      <c r="AK631" s="79"/>
      <c r="AL631" s="79"/>
      <c r="AM631" s="79"/>
      <c r="AN631" s="79"/>
      <c r="AO631" s="79"/>
      <c r="AP631" s="79"/>
      <c r="AQ631" s="79"/>
      <c r="AR631" s="79"/>
      <c r="AS631" s="79"/>
      <c r="AT631" s="79"/>
      <c r="AU631" s="79"/>
      <c r="AV631" s="79"/>
      <c r="AW631" s="79"/>
      <c r="AX631" s="79"/>
      <c r="AY631" s="79"/>
      <c r="AZ631" s="79"/>
      <c r="BA631" s="79"/>
      <c r="BB631" s="79"/>
      <c r="BC631" s="79"/>
      <c r="BD631" s="79"/>
      <c r="BE631" s="79"/>
      <c r="BF631" s="79"/>
      <c r="BG631" s="79"/>
      <c r="BH631" s="79"/>
      <c r="BI631" s="79"/>
      <c r="BJ631" s="79"/>
      <c r="BK631" s="79"/>
      <c r="BL631" s="79"/>
      <c r="BM631" s="79"/>
      <c r="BN631" s="79"/>
      <c r="BO631" s="79"/>
      <c r="BP631" s="79"/>
    </row>
    <row r="632" spans="1:68" ht="12.7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  <c r="AH632" s="79"/>
      <c r="AI632" s="79"/>
      <c r="AJ632" s="79"/>
      <c r="AK632" s="79"/>
      <c r="AL632" s="79"/>
      <c r="AM632" s="79"/>
      <c r="AN632" s="79"/>
      <c r="AO632" s="79"/>
      <c r="AP632" s="79"/>
      <c r="AQ632" s="79"/>
      <c r="AR632" s="79"/>
      <c r="AS632" s="79"/>
      <c r="AT632" s="79"/>
      <c r="AU632" s="79"/>
      <c r="AV632" s="79"/>
      <c r="AW632" s="79"/>
      <c r="AX632" s="79"/>
      <c r="AY632" s="79"/>
      <c r="AZ632" s="79"/>
      <c r="BA632" s="79"/>
      <c r="BB632" s="79"/>
      <c r="BC632" s="79"/>
      <c r="BD632" s="79"/>
      <c r="BE632" s="79"/>
      <c r="BF632" s="79"/>
      <c r="BG632" s="79"/>
      <c r="BH632" s="79"/>
      <c r="BI632" s="79"/>
      <c r="BJ632" s="79"/>
      <c r="BK632" s="79"/>
      <c r="BL632" s="79"/>
      <c r="BM632" s="79"/>
      <c r="BN632" s="79"/>
      <c r="BO632" s="79"/>
      <c r="BP632" s="79"/>
    </row>
    <row r="633" spans="1:68" ht="12.7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  <c r="AH633" s="79"/>
      <c r="AI633" s="79"/>
      <c r="AJ633" s="79"/>
      <c r="AK633" s="79"/>
      <c r="AL633" s="79"/>
      <c r="AM633" s="79"/>
      <c r="AN633" s="79"/>
      <c r="AO633" s="79"/>
      <c r="AP633" s="79"/>
      <c r="AQ633" s="79"/>
      <c r="AR633" s="79"/>
      <c r="AS633" s="79"/>
      <c r="AT633" s="79"/>
      <c r="AU633" s="79"/>
      <c r="AV633" s="79"/>
      <c r="AW633" s="79"/>
      <c r="AX633" s="79"/>
      <c r="AY633" s="79"/>
      <c r="AZ633" s="79"/>
      <c r="BA633" s="79"/>
      <c r="BB633" s="79"/>
      <c r="BC633" s="79"/>
      <c r="BD633" s="79"/>
      <c r="BE633" s="79"/>
      <c r="BF633" s="79"/>
      <c r="BG633" s="79"/>
      <c r="BH633" s="79"/>
      <c r="BI633" s="79"/>
      <c r="BJ633" s="79"/>
      <c r="BK633" s="79"/>
      <c r="BL633" s="79"/>
      <c r="BM633" s="79"/>
      <c r="BN633" s="79"/>
      <c r="BO633" s="79"/>
      <c r="BP633" s="79"/>
    </row>
    <row r="634" spans="1:68" ht="12.7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  <c r="AH634" s="79"/>
      <c r="AI634" s="79"/>
      <c r="AJ634" s="79"/>
      <c r="AK634" s="79"/>
      <c r="AL634" s="79"/>
      <c r="AM634" s="79"/>
      <c r="AN634" s="79"/>
      <c r="AO634" s="79"/>
      <c r="AP634" s="79"/>
      <c r="AQ634" s="79"/>
      <c r="AR634" s="79"/>
      <c r="AS634" s="79"/>
      <c r="AT634" s="79"/>
      <c r="AU634" s="79"/>
      <c r="AV634" s="79"/>
      <c r="AW634" s="79"/>
      <c r="AX634" s="79"/>
      <c r="AY634" s="79"/>
      <c r="AZ634" s="79"/>
      <c r="BA634" s="79"/>
      <c r="BB634" s="79"/>
      <c r="BC634" s="79"/>
      <c r="BD634" s="79"/>
      <c r="BE634" s="79"/>
      <c r="BF634" s="79"/>
      <c r="BG634" s="79"/>
      <c r="BH634" s="79"/>
      <c r="BI634" s="79"/>
      <c r="BJ634" s="79"/>
      <c r="BK634" s="79"/>
      <c r="BL634" s="79"/>
      <c r="BM634" s="79"/>
      <c r="BN634" s="79"/>
      <c r="BO634" s="79"/>
      <c r="BP634" s="79"/>
    </row>
    <row r="635" spans="1:68" ht="12.7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  <c r="AH635" s="79"/>
      <c r="AI635" s="79"/>
      <c r="AJ635" s="79"/>
      <c r="AK635" s="79"/>
      <c r="AL635" s="79"/>
      <c r="AM635" s="79"/>
      <c r="AN635" s="79"/>
      <c r="AO635" s="79"/>
      <c r="AP635" s="79"/>
      <c r="AQ635" s="79"/>
      <c r="AR635" s="79"/>
      <c r="AS635" s="79"/>
      <c r="AT635" s="79"/>
      <c r="AU635" s="79"/>
      <c r="AV635" s="79"/>
      <c r="AW635" s="79"/>
      <c r="AX635" s="79"/>
      <c r="AY635" s="79"/>
      <c r="AZ635" s="79"/>
      <c r="BA635" s="79"/>
      <c r="BB635" s="79"/>
      <c r="BC635" s="79"/>
      <c r="BD635" s="79"/>
      <c r="BE635" s="79"/>
      <c r="BF635" s="79"/>
      <c r="BG635" s="79"/>
      <c r="BH635" s="79"/>
      <c r="BI635" s="79"/>
      <c r="BJ635" s="79"/>
      <c r="BK635" s="79"/>
      <c r="BL635" s="79"/>
      <c r="BM635" s="79"/>
      <c r="BN635" s="79"/>
      <c r="BO635" s="79"/>
      <c r="BP635" s="79"/>
    </row>
    <row r="636" spans="1:68" ht="12.7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79"/>
      <c r="AL636" s="79"/>
      <c r="AM636" s="79"/>
      <c r="AN636" s="79"/>
      <c r="AO636" s="79"/>
      <c r="AP636" s="79"/>
      <c r="AQ636" s="79"/>
      <c r="AR636" s="79"/>
      <c r="AS636" s="79"/>
      <c r="AT636" s="79"/>
      <c r="AU636" s="79"/>
      <c r="AV636" s="79"/>
      <c r="AW636" s="79"/>
      <c r="AX636" s="79"/>
      <c r="AY636" s="79"/>
      <c r="AZ636" s="79"/>
      <c r="BA636" s="79"/>
      <c r="BB636" s="79"/>
      <c r="BC636" s="79"/>
      <c r="BD636" s="79"/>
      <c r="BE636" s="79"/>
      <c r="BF636" s="79"/>
      <c r="BG636" s="79"/>
      <c r="BH636" s="79"/>
      <c r="BI636" s="79"/>
      <c r="BJ636" s="79"/>
      <c r="BK636" s="79"/>
      <c r="BL636" s="79"/>
      <c r="BM636" s="79"/>
      <c r="BN636" s="79"/>
      <c r="BO636" s="79"/>
      <c r="BP636" s="79"/>
    </row>
    <row r="637" spans="1:68" ht="12.7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  <c r="AH637" s="79"/>
      <c r="AI637" s="79"/>
      <c r="AJ637" s="79"/>
      <c r="AK637" s="79"/>
      <c r="AL637" s="79"/>
      <c r="AM637" s="79"/>
      <c r="AN637" s="79"/>
      <c r="AO637" s="79"/>
      <c r="AP637" s="79"/>
      <c r="AQ637" s="79"/>
      <c r="AR637" s="79"/>
      <c r="AS637" s="79"/>
      <c r="AT637" s="79"/>
      <c r="AU637" s="79"/>
      <c r="AV637" s="79"/>
      <c r="AW637" s="79"/>
      <c r="AX637" s="79"/>
      <c r="AY637" s="79"/>
      <c r="AZ637" s="79"/>
      <c r="BA637" s="79"/>
      <c r="BB637" s="79"/>
      <c r="BC637" s="79"/>
      <c r="BD637" s="79"/>
      <c r="BE637" s="79"/>
      <c r="BF637" s="79"/>
      <c r="BG637" s="79"/>
      <c r="BH637" s="79"/>
      <c r="BI637" s="79"/>
      <c r="BJ637" s="79"/>
      <c r="BK637" s="79"/>
      <c r="BL637" s="79"/>
      <c r="BM637" s="79"/>
      <c r="BN637" s="79"/>
      <c r="BO637" s="79"/>
      <c r="BP637" s="79"/>
    </row>
    <row r="638" spans="1:68" ht="12.7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  <c r="AH638" s="79"/>
      <c r="AI638" s="79"/>
      <c r="AJ638" s="79"/>
      <c r="AK638" s="79"/>
      <c r="AL638" s="79"/>
      <c r="AM638" s="79"/>
      <c r="AN638" s="79"/>
      <c r="AO638" s="79"/>
      <c r="AP638" s="79"/>
      <c r="AQ638" s="79"/>
      <c r="AR638" s="79"/>
      <c r="AS638" s="79"/>
      <c r="AT638" s="79"/>
      <c r="AU638" s="79"/>
      <c r="AV638" s="79"/>
      <c r="AW638" s="79"/>
      <c r="AX638" s="79"/>
      <c r="AY638" s="79"/>
      <c r="AZ638" s="79"/>
      <c r="BA638" s="79"/>
      <c r="BB638" s="79"/>
      <c r="BC638" s="79"/>
      <c r="BD638" s="79"/>
      <c r="BE638" s="79"/>
      <c r="BF638" s="79"/>
      <c r="BG638" s="79"/>
      <c r="BH638" s="79"/>
      <c r="BI638" s="79"/>
      <c r="BJ638" s="79"/>
      <c r="BK638" s="79"/>
      <c r="BL638" s="79"/>
      <c r="BM638" s="79"/>
      <c r="BN638" s="79"/>
      <c r="BO638" s="79"/>
      <c r="BP638" s="79"/>
    </row>
    <row r="639" spans="1:68" ht="12.7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  <c r="AH639" s="79"/>
      <c r="AI639" s="79"/>
      <c r="AJ639" s="79"/>
      <c r="AK639" s="79"/>
      <c r="AL639" s="79"/>
      <c r="AM639" s="79"/>
      <c r="AN639" s="79"/>
      <c r="AO639" s="79"/>
      <c r="AP639" s="79"/>
      <c r="AQ639" s="79"/>
      <c r="AR639" s="79"/>
      <c r="AS639" s="79"/>
      <c r="AT639" s="79"/>
      <c r="AU639" s="79"/>
      <c r="AV639" s="79"/>
      <c r="AW639" s="79"/>
      <c r="AX639" s="79"/>
      <c r="AY639" s="79"/>
      <c r="AZ639" s="79"/>
      <c r="BA639" s="79"/>
      <c r="BB639" s="79"/>
      <c r="BC639" s="79"/>
      <c r="BD639" s="79"/>
      <c r="BE639" s="79"/>
      <c r="BF639" s="79"/>
      <c r="BG639" s="79"/>
      <c r="BH639" s="79"/>
      <c r="BI639" s="79"/>
      <c r="BJ639" s="79"/>
      <c r="BK639" s="79"/>
      <c r="BL639" s="79"/>
      <c r="BM639" s="79"/>
      <c r="BN639" s="79"/>
      <c r="BO639" s="79"/>
      <c r="BP639" s="79"/>
    </row>
    <row r="640" spans="1:68" ht="12.7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  <c r="AH640" s="79"/>
      <c r="AI640" s="79"/>
      <c r="AJ640" s="79"/>
      <c r="AK640" s="79"/>
      <c r="AL640" s="79"/>
      <c r="AM640" s="79"/>
      <c r="AN640" s="79"/>
      <c r="AO640" s="79"/>
      <c r="AP640" s="79"/>
      <c r="AQ640" s="79"/>
      <c r="AR640" s="79"/>
      <c r="AS640" s="79"/>
      <c r="AT640" s="79"/>
      <c r="AU640" s="79"/>
      <c r="AV640" s="79"/>
      <c r="AW640" s="79"/>
      <c r="AX640" s="79"/>
      <c r="AY640" s="79"/>
      <c r="AZ640" s="79"/>
      <c r="BA640" s="79"/>
      <c r="BB640" s="79"/>
      <c r="BC640" s="79"/>
      <c r="BD640" s="79"/>
      <c r="BE640" s="79"/>
      <c r="BF640" s="79"/>
      <c r="BG640" s="79"/>
      <c r="BH640" s="79"/>
      <c r="BI640" s="79"/>
      <c r="BJ640" s="79"/>
      <c r="BK640" s="79"/>
      <c r="BL640" s="79"/>
      <c r="BM640" s="79"/>
      <c r="BN640" s="79"/>
      <c r="BO640" s="79"/>
      <c r="BP640" s="79"/>
    </row>
    <row r="641" spans="1:68" ht="12.7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  <c r="AH641" s="79"/>
      <c r="AI641" s="79"/>
      <c r="AJ641" s="79"/>
      <c r="AK641" s="79"/>
      <c r="AL641" s="79"/>
      <c r="AM641" s="79"/>
      <c r="AN641" s="79"/>
      <c r="AO641" s="79"/>
      <c r="AP641" s="79"/>
      <c r="AQ641" s="79"/>
      <c r="AR641" s="79"/>
      <c r="AS641" s="79"/>
      <c r="AT641" s="79"/>
      <c r="AU641" s="79"/>
      <c r="AV641" s="79"/>
      <c r="AW641" s="79"/>
      <c r="AX641" s="79"/>
      <c r="AY641" s="79"/>
      <c r="AZ641" s="79"/>
      <c r="BA641" s="79"/>
      <c r="BB641" s="79"/>
      <c r="BC641" s="79"/>
      <c r="BD641" s="79"/>
      <c r="BE641" s="79"/>
      <c r="BF641" s="79"/>
      <c r="BG641" s="79"/>
      <c r="BH641" s="79"/>
      <c r="BI641" s="79"/>
      <c r="BJ641" s="79"/>
      <c r="BK641" s="79"/>
      <c r="BL641" s="79"/>
      <c r="BM641" s="79"/>
      <c r="BN641" s="79"/>
      <c r="BO641" s="79"/>
      <c r="BP641" s="79"/>
    </row>
    <row r="642" spans="1:68" ht="12.7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  <c r="AH642" s="79"/>
      <c r="AI642" s="79"/>
      <c r="AJ642" s="79"/>
      <c r="AK642" s="79"/>
      <c r="AL642" s="79"/>
      <c r="AM642" s="79"/>
      <c r="AN642" s="79"/>
      <c r="AO642" s="79"/>
      <c r="AP642" s="79"/>
      <c r="AQ642" s="79"/>
      <c r="AR642" s="79"/>
      <c r="AS642" s="79"/>
      <c r="AT642" s="79"/>
      <c r="AU642" s="79"/>
      <c r="AV642" s="79"/>
      <c r="AW642" s="79"/>
      <c r="AX642" s="79"/>
      <c r="AY642" s="79"/>
      <c r="AZ642" s="79"/>
      <c r="BA642" s="79"/>
      <c r="BB642" s="79"/>
      <c r="BC642" s="79"/>
      <c r="BD642" s="79"/>
      <c r="BE642" s="79"/>
      <c r="BF642" s="79"/>
      <c r="BG642" s="79"/>
      <c r="BH642" s="79"/>
      <c r="BI642" s="79"/>
      <c r="BJ642" s="79"/>
      <c r="BK642" s="79"/>
      <c r="BL642" s="79"/>
      <c r="BM642" s="79"/>
      <c r="BN642" s="79"/>
      <c r="BO642" s="79"/>
      <c r="BP642" s="79"/>
    </row>
    <row r="643" spans="1:68" ht="12.7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  <c r="AH643" s="79"/>
      <c r="AI643" s="79"/>
      <c r="AJ643" s="79"/>
      <c r="AK643" s="79"/>
      <c r="AL643" s="79"/>
      <c r="AM643" s="79"/>
      <c r="AN643" s="79"/>
      <c r="AO643" s="79"/>
      <c r="AP643" s="79"/>
      <c r="AQ643" s="79"/>
      <c r="AR643" s="79"/>
      <c r="AS643" s="79"/>
      <c r="AT643" s="79"/>
      <c r="AU643" s="79"/>
      <c r="AV643" s="79"/>
      <c r="AW643" s="79"/>
      <c r="AX643" s="79"/>
      <c r="AY643" s="79"/>
      <c r="AZ643" s="79"/>
      <c r="BA643" s="79"/>
      <c r="BB643" s="79"/>
      <c r="BC643" s="79"/>
      <c r="BD643" s="79"/>
      <c r="BE643" s="79"/>
      <c r="BF643" s="79"/>
      <c r="BG643" s="79"/>
      <c r="BH643" s="79"/>
      <c r="BI643" s="79"/>
      <c r="BJ643" s="79"/>
      <c r="BK643" s="79"/>
      <c r="BL643" s="79"/>
      <c r="BM643" s="79"/>
      <c r="BN643" s="79"/>
      <c r="BO643" s="79"/>
      <c r="BP643" s="79"/>
    </row>
    <row r="644" spans="1:68" ht="12.7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  <c r="AT644" s="79"/>
      <c r="AU644" s="79"/>
      <c r="AV644" s="79"/>
      <c r="AW644" s="79"/>
      <c r="AX644" s="79"/>
      <c r="AY644" s="79"/>
      <c r="AZ644" s="79"/>
      <c r="BA644" s="79"/>
      <c r="BB644" s="79"/>
      <c r="BC644" s="79"/>
      <c r="BD644" s="79"/>
      <c r="BE644" s="79"/>
      <c r="BF644" s="79"/>
      <c r="BG644" s="79"/>
      <c r="BH644" s="79"/>
      <c r="BI644" s="79"/>
      <c r="BJ644" s="79"/>
      <c r="BK644" s="79"/>
      <c r="BL644" s="79"/>
      <c r="BM644" s="79"/>
      <c r="BN644" s="79"/>
      <c r="BO644" s="79"/>
      <c r="BP644" s="79"/>
    </row>
    <row r="645" spans="1:68" ht="12.7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  <c r="AH645" s="79"/>
      <c r="AI645" s="79"/>
      <c r="AJ645" s="79"/>
      <c r="AK645" s="79"/>
      <c r="AL645" s="79"/>
      <c r="AM645" s="79"/>
      <c r="AN645" s="79"/>
      <c r="AO645" s="79"/>
      <c r="AP645" s="79"/>
      <c r="AQ645" s="79"/>
      <c r="AR645" s="79"/>
      <c r="AS645" s="79"/>
      <c r="AT645" s="79"/>
      <c r="AU645" s="79"/>
      <c r="AV645" s="79"/>
      <c r="AW645" s="79"/>
      <c r="AX645" s="79"/>
      <c r="AY645" s="79"/>
      <c r="AZ645" s="79"/>
      <c r="BA645" s="79"/>
      <c r="BB645" s="79"/>
      <c r="BC645" s="79"/>
      <c r="BD645" s="79"/>
      <c r="BE645" s="79"/>
      <c r="BF645" s="79"/>
      <c r="BG645" s="79"/>
      <c r="BH645" s="79"/>
      <c r="BI645" s="79"/>
      <c r="BJ645" s="79"/>
      <c r="BK645" s="79"/>
      <c r="BL645" s="79"/>
      <c r="BM645" s="79"/>
      <c r="BN645" s="79"/>
      <c r="BO645" s="79"/>
      <c r="BP645" s="79"/>
    </row>
    <row r="646" spans="1:68" ht="12.7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  <c r="AH646" s="79"/>
      <c r="AI646" s="79"/>
      <c r="AJ646" s="79"/>
      <c r="AK646" s="79"/>
      <c r="AL646" s="79"/>
      <c r="AM646" s="79"/>
      <c r="AN646" s="79"/>
      <c r="AO646" s="79"/>
      <c r="AP646" s="79"/>
      <c r="AQ646" s="79"/>
      <c r="AR646" s="79"/>
      <c r="AS646" s="79"/>
      <c r="AT646" s="79"/>
      <c r="AU646" s="79"/>
      <c r="AV646" s="79"/>
      <c r="AW646" s="79"/>
      <c r="AX646" s="79"/>
      <c r="AY646" s="79"/>
      <c r="AZ646" s="79"/>
      <c r="BA646" s="79"/>
      <c r="BB646" s="79"/>
      <c r="BC646" s="79"/>
      <c r="BD646" s="79"/>
      <c r="BE646" s="79"/>
      <c r="BF646" s="79"/>
      <c r="BG646" s="79"/>
      <c r="BH646" s="79"/>
      <c r="BI646" s="79"/>
      <c r="BJ646" s="79"/>
      <c r="BK646" s="79"/>
      <c r="BL646" s="79"/>
      <c r="BM646" s="79"/>
      <c r="BN646" s="79"/>
      <c r="BO646" s="79"/>
      <c r="BP646" s="79"/>
    </row>
    <row r="647" spans="1:68" ht="12.7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  <c r="AH647" s="79"/>
      <c r="AI647" s="79"/>
      <c r="AJ647" s="79"/>
      <c r="AK647" s="79"/>
      <c r="AL647" s="79"/>
      <c r="AM647" s="79"/>
      <c r="AN647" s="79"/>
      <c r="AO647" s="79"/>
      <c r="AP647" s="79"/>
      <c r="AQ647" s="79"/>
      <c r="AR647" s="79"/>
      <c r="AS647" s="79"/>
      <c r="AT647" s="79"/>
      <c r="AU647" s="79"/>
      <c r="AV647" s="79"/>
      <c r="AW647" s="79"/>
      <c r="AX647" s="79"/>
      <c r="AY647" s="79"/>
      <c r="AZ647" s="79"/>
      <c r="BA647" s="79"/>
      <c r="BB647" s="79"/>
      <c r="BC647" s="79"/>
      <c r="BD647" s="79"/>
      <c r="BE647" s="79"/>
      <c r="BF647" s="79"/>
      <c r="BG647" s="79"/>
      <c r="BH647" s="79"/>
      <c r="BI647" s="79"/>
      <c r="BJ647" s="79"/>
      <c r="BK647" s="79"/>
      <c r="BL647" s="79"/>
      <c r="BM647" s="79"/>
      <c r="BN647" s="79"/>
      <c r="BO647" s="79"/>
      <c r="BP647" s="79"/>
    </row>
    <row r="648" spans="1:68" ht="12.7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  <c r="AH648" s="79"/>
      <c r="AI648" s="79"/>
      <c r="AJ648" s="79"/>
      <c r="AK648" s="79"/>
      <c r="AL648" s="79"/>
      <c r="AM648" s="79"/>
      <c r="AN648" s="79"/>
      <c r="AO648" s="79"/>
      <c r="AP648" s="79"/>
      <c r="AQ648" s="79"/>
      <c r="AR648" s="79"/>
      <c r="AS648" s="79"/>
      <c r="AT648" s="79"/>
      <c r="AU648" s="79"/>
      <c r="AV648" s="79"/>
      <c r="AW648" s="79"/>
      <c r="AX648" s="79"/>
      <c r="AY648" s="79"/>
      <c r="AZ648" s="79"/>
      <c r="BA648" s="79"/>
      <c r="BB648" s="79"/>
      <c r="BC648" s="79"/>
      <c r="BD648" s="79"/>
      <c r="BE648" s="79"/>
      <c r="BF648" s="79"/>
      <c r="BG648" s="79"/>
      <c r="BH648" s="79"/>
      <c r="BI648" s="79"/>
      <c r="BJ648" s="79"/>
      <c r="BK648" s="79"/>
      <c r="BL648" s="79"/>
      <c r="BM648" s="79"/>
      <c r="BN648" s="79"/>
      <c r="BO648" s="79"/>
      <c r="BP648" s="79"/>
    </row>
    <row r="649" spans="1:68" ht="12.7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  <c r="AH649" s="79"/>
      <c r="AI649" s="79"/>
      <c r="AJ649" s="79"/>
      <c r="AK649" s="79"/>
      <c r="AL649" s="79"/>
      <c r="AM649" s="79"/>
      <c r="AN649" s="79"/>
      <c r="AO649" s="79"/>
      <c r="AP649" s="79"/>
      <c r="AQ649" s="79"/>
      <c r="AR649" s="79"/>
      <c r="AS649" s="79"/>
      <c r="AT649" s="79"/>
      <c r="AU649" s="79"/>
      <c r="AV649" s="79"/>
      <c r="AW649" s="79"/>
      <c r="AX649" s="79"/>
      <c r="AY649" s="79"/>
      <c r="AZ649" s="79"/>
      <c r="BA649" s="79"/>
      <c r="BB649" s="79"/>
      <c r="BC649" s="79"/>
      <c r="BD649" s="79"/>
      <c r="BE649" s="79"/>
      <c r="BF649" s="79"/>
      <c r="BG649" s="79"/>
      <c r="BH649" s="79"/>
      <c r="BI649" s="79"/>
      <c r="BJ649" s="79"/>
      <c r="BK649" s="79"/>
      <c r="BL649" s="79"/>
      <c r="BM649" s="79"/>
      <c r="BN649" s="79"/>
      <c r="BO649" s="79"/>
      <c r="BP649" s="79"/>
    </row>
    <row r="650" spans="1:68" ht="12.7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  <c r="AH650" s="79"/>
      <c r="AI650" s="79"/>
      <c r="AJ650" s="79"/>
      <c r="AK650" s="79"/>
      <c r="AL650" s="79"/>
      <c r="AM650" s="79"/>
      <c r="AN650" s="79"/>
      <c r="AO650" s="79"/>
      <c r="AP650" s="79"/>
      <c r="AQ650" s="79"/>
      <c r="AR650" s="79"/>
      <c r="AS650" s="79"/>
      <c r="AT650" s="79"/>
      <c r="AU650" s="79"/>
      <c r="AV650" s="79"/>
      <c r="AW650" s="79"/>
      <c r="AX650" s="79"/>
      <c r="AY650" s="79"/>
      <c r="AZ650" s="79"/>
      <c r="BA650" s="79"/>
      <c r="BB650" s="79"/>
      <c r="BC650" s="79"/>
      <c r="BD650" s="79"/>
      <c r="BE650" s="79"/>
      <c r="BF650" s="79"/>
      <c r="BG650" s="79"/>
      <c r="BH650" s="79"/>
      <c r="BI650" s="79"/>
      <c r="BJ650" s="79"/>
      <c r="BK650" s="79"/>
      <c r="BL650" s="79"/>
      <c r="BM650" s="79"/>
      <c r="BN650" s="79"/>
      <c r="BO650" s="79"/>
      <c r="BP650" s="79"/>
    </row>
    <row r="651" spans="1:68" ht="12.7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79"/>
      <c r="AL651" s="79"/>
      <c r="AM651" s="79"/>
      <c r="AN651" s="79"/>
      <c r="AO651" s="79"/>
      <c r="AP651" s="79"/>
      <c r="AQ651" s="79"/>
      <c r="AR651" s="79"/>
      <c r="AS651" s="79"/>
      <c r="AT651" s="79"/>
      <c r="AU651" s="79"/>
      <c r="AV651" s="79"/>
      <c r="AW651" s="79"/>
      <c r="AX651" s="79"/>
      <c r="AY651" s="79"/>
      <c r="AZ651" s="79"/>
      <c r="BA651" s="79"/>
      <c r="BB651" s="79"/>
      <c r="BC651" s="79"/>
      <c r="BD651" s="79"/>
      <c r="BE651" s="79"/>
      <c r="BF651" s="79"/>
      <c r="BG651" s="79"/>
      <c r="BH651" s="79"/>
      <c r="BI651" s="79"/>
      <c r="BJ651" s="79"/>
      <c r="BK651" s="79"/>
      <c r="BL651" s="79"/>
      <c r="BM651" s="79"/>
      <c r="BN651" s="79"/>
      <c r="BO651" s="79"/>
      <c r="BP651" s="79"/>
    </row>
    <row r="652" spans="1:68" ht="12.7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  <c r="AH652" s="79"/>
      <c r="AI652" s="79"/>
      <c r="AJ652" s="79"/>
      <c r="AK652" s="79"/>
      <c r="AL652" s="79"/>
      <c r="AM652" s="79"/>
      <c r="AN652" s="79"/>
      <c r="AO652" s="79"/>
      <c r="AP652" s="79"/>
      <c r="AQ652" s="79"/>
      <c r="AR652" s="79"/>
      <c r="AS652" s="79"/>
      <c r="AT652" s="79"/>
      <c r="AU652" s="79"/>
      <c r="AV652" s="79"/>
      <c r="AW652" s="79"/>
      <c r="AX652" s="79"/>
      <c r="AY652" s="79"/>
      <c r="AZ652" s="79"/>
      <c r="BA652" s="79"/>
      <c r="BB652" s="79"/>
      <c r="BC652" s="79"/>
      <c r="BD652" s="79"/>
      <c r="BE652" s="79"/>
      <c r="BF652" s="79"/>
      <c r="BG652" s="79"/>
      <c r="BH652" s="79"/>
      <c r="BI652" s="79"/>
      <c r="BJ652" s="79"/>
      <c r="BK652" s="79"/>
      <c r="BL652" s="79"/>
      <c r="BM652" s="79"/>
      <c r="BN652" s="79"/>
      <c r="BO652" s="79"/>
      <c r="BP652" s="79"/>
    </row>
    <row r="653" spans="1:68" ht="12.7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F653" s="79"/>
      <c r="BG653" s="79"/>
      <c r="BH653" s="79"/>
      <c r="BI653" s="79"/>
      <c r="BJ653" s="79"/>
      <c r="BK653" s="79"/>
      <c r="BL653" s="79"/>
      <c r="BM653" s="79"/>
      <c r="BN653" s="79"/>
      <c r="BO653" s="79"/>
      <c r="BP653" s="79"/>
    </row>
    <row r="654" spans="1:68" ht="12.7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  <c r="AH654" s="79"/>
      <c r="AI654" s="79"/>
      <c r="AJ654" s="79"/>
      <c r="AK654" s="79"/>
      <c r="AL654" s="79"/>
      <c r="AM654" s="79"/>
      <c r="AN654" s="79"/>
      <c r="AO654" s="79"/>
      <c r="AP654" s="79"/>
      <c r="AQ654" s="79"/>
      <c r="AR654" s="79"/>
      <c r="AS654" s="79"/>
      <c r="AT654" s="79"/>
      <c r="AU654" s="79"/>
      <c r="AV654" s="79"/>
      <c r="AW654" s="79"/>
      <c r="AX654" s="79"/>
      <c r="AY654" s="79"/>
      <c r="AZ654" s="79"/>
      <c r="BA654" s="79"/>
      <c r="BB654" s="79"/>
      <c r="BC654" s="79"/>
      <c r="BD654" s="79"/>
      <c r="BE654" s="79"/>
      <c r="BF654" s="79"/>
      <c r="BG654" s="79"/>
      <c r="BH654" s="79"/>
      <c r="BI654" s="79"/>
      <c r="BJ654" s="79"/>
      <c r="BK654" s="79"/>
      <c r="BL654" s="79"/>
      <c r="BM654" s="79"/>
      <c r="BN654" s="79"/>
      <c r="BO654" s="79"/>
      <c r="BP654" s="79"/>
    </row>
    <row r="655" spans="1:68" ht="12.7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  <c r="AH655" s="79"/>
      <c r="AI655" s="79"/>
      <c r="AJ655" s="79"/>
      <c r="AK655" s="79"/>
      <c r="AL655" s="79"/>
      <c r="AM655" s="79"/>
      <c r="AN655" s="79"/>
      <c r="AO655" s="79"/>
      <c r="AP655" s="79"/>
      <c r="AQ655" s="79"/>
      <c r="AR655" s="79"/>
      <c r="AS655" s="79"/>
      <c r="AT655" s="79"/>
      <c r="AU655" s="79"/>
      <c r="AV655" s="79"/>
      <c r="AW655" s="79"/>
      <c r="AX655" s="79"/>
      <c r="AY655" s="79"/>
      <c r="AZ655" s="79"/>
      <c r="BA655" s="79"/>
      <c r="BB655" s="79"/>
      <c r="BC655" s="79"/>
      <c r="BD655" s="79"/>
      <c r="BE655" s="79"/>
      <c r="BF655" s="79"/>
      <c r="BG655" s="79"/>
      <c r="BH655" s="79"/>
      <c r="BI655" s="79"/>
      <c r="BJ655" s="79"/>
      <c r="BK655" s="79"/>
      <c r="BL655" s="79"/>
      <c r="BM655" s="79"/>
      <c r="BN655" s="79"/>
      <c r="BO655" s="79"/>
      <c r="BP655" s="79"/>
    </row>
    <row r="656" spans="1:68" ht="12.7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  <c r="AH656" s="79"/>
      <c r="AI656" s="79"/>
      <c r="AJ656" s="79"/>
      <c r="AK656" s="79"/>
      <c r="AL656" s="79"/>
      <c r="AM656" s="79"/>
      <c r="AN656" s="79"/>
      <c r="AO656" s="79"/>
      <c r="AP656" s="79"/>
      <c r="AQ656" s="79"/>
      <c r="AR656" s="79"/>
      <c r="AS656" s="79"/>
      <c r="AT656" s="79"/>
      <c r="AU656" s="79"/>
      <c r="AV656" s="79"/>
      <c r="AW656" s="79"/>
      <c r="AX656" s="79"/>
      <c r="AY656" s="79"/>
      <c r="AZ656" s="79"/>
      <c r="BA656" s="79"/>
      <c r="BB656" s="79"/>
      <c r="BC656" s="79"/>
      <c r="BD656" s="79"/>
      <c r="BE656" s="79"/>
      <c r="BF656" s="79"/>
      <c r="BG656" s="79"/>
      <c r="BH656" s="79"/>
      <c r="BI656" s="79"/>
      <c r="BJ656" s="79"/>
      <c r="BK656" s="79"/>
      <c r="BL656" s="79"/>
      <c r="BM656" s="79"/>
      <c r="BN656" s="79"/>
      <c r="BO656" s="79"/>
      <c r="BP656" s="79"/>
    </row>
    <row r="657" spans="1:68" ht="12.7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  <c r="AH657" s="79"/>
      <c r="AI657" s="79"/>
      <c r="AJ657" s="79"/>
      <c r="AK657" s="79"/>
      <c r="AL657" s="79"/>
      <c r="AM657" s="79"/>
      <c r="AN657" s="79"/>
      <c r="AO657" s="79"/>
      <c r="AP657" s="79"/>
      <c r="AQ657" s="79"/>
      <c r="AR657" s="79"/>
      <c r="AS657" s="79"/>
      <c r="AT657" s="79"/>
      <c r="AU657" s="79"/>
      <c r="AV657" s="79"/>
      <c r="AW657" s="79"/>
      <c r="AX657" s="79"/>
      <c r="AY657" s="79"/>
      <c r="AZ657" s="79"/>
      <c r="BA657" s="79"/>
      <c r="BB657" s="79"/>
      <c r="BC657" s="79"/>
      <c r="BD657" s="79"/>
      <c r="BE657" s="79"/>
      <c r="BF657" s="79"/>
      <c r="BG657" s="79"/>
      <c r="BH657" s="79"/>
      <c r="BI657" s="79"/>
      <c r="BJ657" s="79"/>
      <c r="BK657" s="79"/>
      <c r="BL657" s="79"/>
      <c r="BM657" s="79"/>
      <c r="BN657" s="79"/>
      <c r="BO657" s="79"/>
      <c r="BP657" s="79"/>
    </row>
    <row r="658" spans="1:68" ht="12.7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  <c r="AH658" s="79"/>
      <c r="AI658" s="79"/>
      <c r="AJ658" s="79"/>
      <c r="AK658" s="79"/>
      <c r="AL658" s="79"/>
      <c r="AM658" s="79"/>
      <c r="AN658" s="79"/>
      <c r="AO658" s="79"/>
      <c r="AP658" s="79"/>
      <c r="AQ658" s="79"/>
      <c r="AR658" s="79"/>
      <c r="AS658" s="79"/>
      <c r="AT658" s="79"/>
      <c r="AU658" s="79"/>
      <c r="AV658" s="79"/>
      <c r="AW658" s="79"/>
      <c r="AX658" s="79"/>
      <c r="AY658" s="79"/>
      <c r="AZ658" s="79"/>
      <c r="BA658" s="79"/>
      <c r="BB658" s="79"/>
      <c r="BC658" s="79"/>
      <c r="BD658" s="79"/>
      <c r="BE658" s="79"/>
      <c r="BF658" s="79"/>
      <c r="BG658" s="79"/>
      <c r="BH658" s="79"/>
      <c r="BI658" s="79"/>
      <c r="BJ658" s="79"/>
      <c r="BK658" s="79"/>
      <c r="BL658" s="79"/>
      <c r="BM658" s="79"/>
      <c r="BN658" s="79"/>
      <c r="BO658" s="79"/>
      <c r="BP658" s="79"/>
    </row>
    <row r="659" spans="1:68" ht="12.7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  <c r="AH659" s="79"/>
      <c r="AI659" s="79"/>
      <c r="AJ659" s="79"/>
      <c r="AK659" s="79"/>
      <c r="AL659" s="79"/>
      <c r="AM659" s="79"/>
      <c r="AN659" s="79"/>
      <c r="AO659" s="79"/>
      <c r="AP659" s="79"/>
      <c r="AQ659" s="79"/>
      <c r="AR659" s="79"/>
      <c r="AS659" s="79"/>
      <c r="AT659" s="79"/>
      <c r="AU659" s="79"/>
      <c r="AV659" s="79"/>
      <c r="AW659" s="79"/>
      <c r="AX659" s="79"/>
      <c r="AY659" s="79"/>
      <c r="AZ659" s="79"/>
      <c r="BA659" s="79"/>
      <c r="BB659" s="79"/>
      <c r="BC659" s="79"/>
      <c r="BD659" s="79"/>
      <c r="BE659" s="79"/>
      <c r="BF659" s="79"/>
      <c r="BG659" s="79"/>
      <c r="BH659" s="79"/>
      <c r="BI659" s="79"/>
      <c r="BJ659" s="79"/>
      <c r="BK659" s="79"/>
      <c r="BL659" s="79"/>
      <c r="BM659" s="79"/>
      <c r="BN659" s="79"/>
      <c r="BO659" s="79"/>
      <c r="BP659" s="79"/>
    </row>
    <row r="660" spans="1:68" ht="12.7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79"/>
      <c r="AL660" s="79"/>
      <c r="AM660" s="79"/>
      <c r="AN660" s="79"/>
      <c r="AO660" s="79"/>
      <c r="AP660" s="79"/>
      <c r="AQ660" s="79"/>
      <c r="AR660" s="79"/>
      <c r="AS660" s="79"/>
      <c r="AT660" s="79"/>
      <c r="AU660" s="79"/>
      <c r="AV660" s="79"/>
      <c r="AW660" s="79"/>
      <c r="AX660" s="79"/>
      <c r="AY660" s="79"/>
      <c r="AZ660" s="79"/>
      <c r="BA660" s="79"/>
      <c r="BB660" s="79"/>
      <c r="BC660" s="79"/>
      <c r="BD660" s="79"/>
      <c r="BE660" s="79"/>
      <c r="BF660" s="79"/>
      <c r="BG660" s="79"/>
      <c r="BH660" s="79"/>
      <c r="BI660" s="79"/>
      <c r="BJ660" s="79"/>
      <c r="BK660" s="79"/>
      <c r="BL660" s="79"/>
      <c r="BM660" s="79"/>
      <c r="BN660" s="79"/>
      <c r="BO660" s="79"/>
      <c r="BP660" s="79"/>
    </row>
    <row r="661" spans="1:68" ht="12.7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  <c r="AH661" s="79"/>
      <c r="AI661" s="79"/>
      <c r="AJ661" s="79"/>
      <c r="AK661" s="79"/>
      <c r="AL661" s="79"/>
      <c r="AM661" s="79"/>
      <c r="AN661" s="79"/>
      <c r="AO661" s="79"/>
      <c r="AP661" s="79"/>
      <c r="AQ661" s="79"/>
      <c r="AR661" s="79"/>
      <c r="AS661" s="79"/>
      <c r="AT661" s="79"/>
      <c r="AU661" s="79"/>
      <c r="AV661" s="79"/>
      <c r="AW661" s="79"/>
      <c r="AX661" s="79"/>
      <c r="AY661" s="79"/>
      <c r="AZ661" s="79"/>
      <c r="BA661" s="79"/>
      <c r="BB661" s="79"/>
      <c r="BC661" s="79"/>
      <c r="BD661" s="79"/>
      <c r="BE661" s="79"/>
      <c r="BF661" s="79"/>
      <c r="BG661" s="79"/>
      <c r="BH661" s="79"/>
      <c r="BI661" s="79"/>
      <c r="BJ661" s="79"/>
      <c r="BK661" s="79"/>
      <c r="BL661" s="79"/>
      <c r="BM661" s="79"/>
      <c r="BN661" s="79"/>
      <c r="BO661" s="79"/>
      <c r="BP661" s="79"/>
    </row>
    <row r="662" spans="1:68" ht="12.7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  <c r="AH662" s="79"/>
      <c r="AI662" s="79"/>
      <c r="AJ662" s="79"/>
      <c r="AK662" s="79"/>
      <c r="AL662" s="79"/>
      <c r="AM662" s="79"/>
      <c r="AN662" s="79"/>
      <c r="AO662" s="79"/>
      <c r="AP662" s="79"/>
      <c r="AQ662" s="79"/>
      <c r="AR662" s="79"/>
      <c r="AS662" s="79"/>
      <c r="AT662" s="79"/>
      <c r="AU662" s="79"/>
      <c r="AV662" s="79"/>
      <c r="AW662" s="79"/>
      <c r="AX662" s="79"/>
      <c r="AY662" s="79"/>
      <c r="AZ662" s="79"/>
      <c r="BA662" s="79"/>
      <c r="BB662" s="79"/>
      <c r="BC662" s="79"/>
      <c r="BD662" s="79"/>
      <c r="BE662" s="79"/>
      <c r="BF662" s="79"/>
      <c r="BG662" s="79"/>
      <c r="BH662" s="79"/>
      <c r="BI662" s="79"/>
      <c r="BJ662" s="79"/>
      <c r="BK662" s="79"/>
      <c r="BL662" s="79"/>
      <c r="BM662" s="79"/>
      <c r="BN662" s="79"/>
      <c r="BO662" s="79"/>
      <c r="BP662" s="79"/>
    </row>
    <row r="663" spans="1:68" ht="12.7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  <c r="AH663" s="79"/>
      <c r="AI663" s="79"/>
      <c r="AJ663" s="79"/>
      <c r="AK663" s="79"/>
      <c r="AL663" s="79"/>
      <c r="AM663" s="79"/>
      <c r="AN663" s="79"/>
      <c r="AO663" s="79"/>
      <c r="AP663" s="79"/>
      <c r="AQ663" s="79"/>
      <c r="AR663" s="79"/>
      <c r="AS663" s="79"/>
      <c r="AT663" s="79"/>
      <c r="AU663" s="79"/>
      <c r="AV663" s="79"/>
      <c r="AW663" s="79"/>
      <c r="AX663" s="79"/>
      <c r="AY663" s="79"/>
      <c r="AZ663" s="79"/>
      <c r="BA663" s="79"/>
      <c r="BB663" s="79"/>
      <c r="BC663" s="79"/>
      <c r="BD663" s="79"/>
      <c r="BE663" s="79"/>
      <c r="BF663" s="79"/>
      <c r="BG663" s="79"/>
      <c r="BH663" s="79"/>
      <c r="BI663" s="79"/>
      <c r="BJ663" s="79"/>
      <c r="BK663" s="79"/>
      <c r="BL663" s="79"/>
      <c r="BM663" s="79"/>
      <c r="BN663" s="79"/>
      <c r="BO663" s="79"/>
      <c r="BP663" s="79"/>
    </row>
    <row r="664" spans="1:68" ht="12.7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79"/>
      <c r="AL664" s="79"/>
      <c r="AM664" s="79"/>
      <c r="AN664" s="79"/>
      <c r="AO664" s="79"/>
      <c r="AP664" s="79"/>
      <c r="AQ664" s="79"/>
      <c r="AR664" s="79"/>
      <c r="AS664" s="79"/>
      <c r="AT664" s="79"/>
      <c r="AU664" s="79"/>
      <c r="AV664" s="79"/>
      <c r="AW664" s="79"/>
      <c r="AX664" s="79"/>
      <c r="AY664" s="79"/>
      <c r="AZ664" s="79"/>
      <c r="BA664" s="79"/>
      <c r="BB664" s="79"/>
      <c r="BC664" s="79"/>
      <c r="BD664" s="79"/>
      <c r="BE664" s="79"/>
      <c r="BF664" s="79"/>
      <c r="BG664" s="79"/>
      <c r="BH664" s="79"/>
      <c r="BI664" s="79"/>
      <c r="BJ664" s="79"/>
      <c r="BK664" s="79"/>
      <c r="BL664" s="79"/>
      <c r="BM664" s="79"/>
      <c r="BN664" s="79"/>
      <c r="BO664" s="79"/>
      <c r="BP664" s="79"/>
    </row>
    <row r="665" spans="1:68" ht="12.7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  <c r="AH665" s="79"/>
      <c r="AI665" s="79"/>
      <c r="AJ665" s="79"/>
      <c r="AK665" s="79"/>
      <c r="AL665" s="79"/>
      <c r="AM665" s="79"/>
      <c r="AN665" s="79"/>
      <c r="AO665" s="79"/>
      <c r="AP665" s="79"/>
      <c r="AQ665" s="79"/>
      <c r="AR665" s="79"/>
      <c r="AS665" s="79"/>
      <c r="AT665" s="79"/>
      <c r="AU665" s="79"/>
      <c r="AV665" s="79"/>
      <c r="AW665" s="79"/>
      <c r="AX665" s="79"/>
      <c r="AY665" s="79"/>
      <c r="AZ665" s="79"/>
      <c r="BA665" s="79"/>
      <c r="BB665" s="79"/>
      <c r="BC665" s="79"/>
      <c r="BD665" s="79"/>
      <c r="BE665" s="79"/>
      <c r="BF665" s="79"/>
      <c r="BG665" s="79"/>
      <c r="BH665" s="79"/>
      <c r="BI665" s="79"/>
      <c r="BJ665" s="79"/>
      <c r="BK665" s="79"/>
      <c r="BL665" s="79"/>
      <c r="BM665" s="79"/>
      <c r="BN665" s="79"/>
      <c r="BO665" s="79"/>
      <c r="BP665" s="79"/>
    </row>
    <row r="666" spans="1:68" ht="12.7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  <c r="AW666" s="79"/>
      <c r="AX666" s="79"/>
      <c r="AY666" s="79"/>
      <c r="AZ666" s="79"/>
      <c r="BA666" s="79"/>
      <c r="BB666" s="79"/>
      <c r="BC666" s="79"/>
      <c r="BD666" s="79"/>
      <c r="BE666" s="79"/>
      <c r="BF666" s="79"/>
      <c r="BG666" s="79"/>
      <c r="BH666" s="79"/>
      <c r="BI666" s="79"/>
      <c r="BJ666" s="79"/>
      <c r="BK666" s="79"/>
      <c r="BL666" s="79"/>
      <c r="BM666" s="79"/>
      <c r="BN666" s="79"/>
      <c r="BO666" s="79"/>
      <c r="BP666" s="79"/>
    </row>
    <row r="667" spans="1:68" ht="12.7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79"/>
      <c r="AL667" s="79"/>
      <c r="AM667" s="79"/>
      <c r="AN667" s="79"/>
      <c r="AO667" s="79"/>
      <c r="AP667" s="79"/>
      <c r="AQ667" s="79"/>
      <c r="AR667" s="79"/>
      <c r="AS667" s="79"/>
      <c r="AT667" s="79"/>
      <c r="AU667" s="79"/>
      <c r="AV667" s="79"/>
      <c r="AW667" s="79"/>
      <c r="AX667" s="79"/>
      <c r="AY667" s="79"/>
      <c r="AZ667" s="79"/>
      <c r="BA667" s="79"/>
      <c r="BB667" s="79"/>
      <c r="BC667" s="79"/>
      <c r="BD667" s="79"/>
      <c r="BE667" s="79"/>
      <c r="BF667" s="79"/>
      <c r="BG667" s="79"/>
      <c r="BH667" s="79"/>
      <c r="BI667" s="79"/>
      <c r="BJ667" s="79"/>
      <c r="BK667" s="79"/>
      <c r="BL667" s="79"/>
      <c r="BM667" s="79"/>
      <c r="BN667" s="79"/>
      <c r="BO667" s="79"/>
      <c r="BP667" s="79"/>
    </row>
    <row r="668" spans="1:68" ht="12.7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  <c r="AH668" s="79"/>
      <c r="AI668" s="79"/>
      <c r="AJ668" s="79"/>
      <c r="AK668" s="79"/>
      <c r="AL668" s="79"/>
      <c r="AM668" s="79"/>
      <c r="AN668" s="79"/>
      <c r="AO668" s="79"/>
      <c r="AP668" s="79"/>
      <c r="AQ668" s="79"/>
      <c r="AR668" s="79"/>
      <c r="AS668" s="79"/>
      <c r="AT668" s="79"/>
      <c r="AU668" s="79"/>
      <c r="AV668" s="79"/>
      <c r="AW668" s="79"/>
      <c r="AX668" s="79"/>
      <c r="AY668" s="79"/>
      <c r="AZ668" s="79"/>
      <c r="BA668" s="79"/>
      <c r="BB668" s="79"/>
      <c r="BC668" s="79"/>
      <c r="BD668" s="79"/>
      <c r="BE668" s="79"/>
      <c r="BF668" s="79"/>
      <c r="BG668" s="79"/>
      <c r="BH668" s="79"/>
      <c r="BI668" s="79"/>
      <c r="BJ668" s="79"/>
      <c r="BK668" s="79"/>
      <c r="BL668" s="79"/>
      <c r="BM668" s="79"/>
      <c r="BN668" s="79"/>
      <c r="BO668" s="79"/>
      <c r="BP668" s="79"/>
    </row>
    <row r="669" spans="1:68" ht="12.7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  <c r="AH669" s="79"/>
      <c r="AI669" s="79"/>
      <c r="AJ669" s="79"/>
      <c r="AK669" s="79"/>
      <c r="AL669" s="79"/>
      <c r="AM669" s="79"/>
      <c r="AN669" s="79"/>
      <c r="AO669" s="79"/>
      <c r="AP669" s="79"/>
      <c r="AQ669" s="79"/>
      <c r="AR669" s="79"/>
      <c r="AS669" s="79"/>
      <c r="AT669" s="79"/>
      <c r="AU669" s="79"/>
      <c r="AV669" s="79"/>
      <c r="AW669" s="79"/>
      <c r="AX669" s="79"/>
      <c r="AY669" s="79"/>
      <c r="AZ669" s="79"/>
      <c r="BA669" s="79"/>
      <c r="BB669" s="79"/>
      <c r="BC669" s="79"/>
      <c r="BD669" s="79"/>
      <c r="BE669" s="79"/>
      <c r="BF669" s="79"/>
      <c r="BG669" s="79"/>
      <c r="BH669" s="79"/>
      <c r="BI669" s="79"/>
      <c r="BJ669" s="79"/>
      <c r="BK669" s="79"/>
      <c r="BL669" s="79"/>
      <c r="BM669" s="79"/>
      <c r="BN669" s="79"/>
      <c r="BO669" s="79"/>
      <c r="BP669" s="79"/>
    </row>
    <row r="670" spans="1:68" ht="12.7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  <c r="AH670" s="79"/>
      <c r="AI670" s="79"/>
      <c r="AJ670" s="79"/>
      <c r="AK670" s="79"/>
      <c r="AL670" s="79"/>
      <c r="AM670" s="79"/>
      <c r="AN670" s="79"/>
      <c r="AO670" s="79"/>
      <c r="AP670" s="79"/>
      <c r="AQ670" s="79"/>
      <c r="AR670" s="79"/>
      <c r="AS670" s="79"/>
      <c r="AT670" s="79"/>
      <c r="AU670" s="79"/>
      <c r="AV670" s="79"/>
      <c r="AW670" s="79"/>
      <c r="AX670" s="79"/>
      <c r="AY670" s="79"/>
      <c r="AZ670" s="79"/>
      <c r="BA670" s="79"/>
      <c r="BB670" s="79"/>
      <c r="BC670" s="79"/>
      <c r="BD670" s="79"/>
      <c r="BE670" s="79"/>
      <c r="BF670" s="79"/>
      <c r="BG670" s="79"/>
      <c r="BH670" s="79"/>
      <c r="BI670" s="79"/>
      <c r="BJ670" s="79"/>
      <c r="BK670" s="79"/>
      <c r="BL670" s="79"/>
      <c r="BM670" s="79"/>
      <c r="BN670" s="79"/>
      <c r="BO670" s="79"/>
      <c r="BP670" s="79"/>
    </row>
    <row r="671" spans="1:68" ht="12.7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  <c r="AH671" s="79"/>
      <c r="AI671" s="79"/>
      <c r="AJ671" s="79"/>
      <c r="AK671" s="79"/>
      <c r="AL671" s="79"/>
      <c r="AM671" s="79"/>
      <c r="AN671" s="79"/>
      <c r="AO671" s="79"/>
      <c r="AP671" s="79"/>
      <c r="AQ671" s="79"/>
      <c r="AR671" s="79"/>
      <c r="AS671" s="79"/>
      <c r="AT671" s="79"/>
      <c r="AU671" s="79"/>
      <c r="AV671" s="79"/>
      <c r="AW671" s="79"/>
      <c r="AX671" s="79"/>
      <c r="AY671" s="79"/>
      <c r="AZ671" s="79"/>
      <c r="BA671" s="79"/>
      <c r="BB671" s="79"/>
      <c r="BC671" s="79"/>
      <c r="BD671" s="79"/>
      <c r="BE671" s="79"/>
      <c r="BF671" s="79"/>
      <c r="BG671" s="79"/>
      <c r="BH671" s="79"/>
      <c r="BI671" s="79"/>
      <c r="BJ671" s="79"/>
      <c r="BK671" s="79"/>
      <c r="BL671" s="79"/>
      <c r="BM671" s="79"/>
      <c r="BN671" s="79"/>
      <c r="BO671" s="79"/>
      <c r="BP671" s="79"/>
    </row>
    <row r="672" spans="1:68" ht="12.7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  <c r="AH672" s="79"/>
      <c r="AI672" s="79"/>
      <c r="AJ672" s="79"/>
      <c r="AK672" s="79"/>
      <c r="AL672" s="79"/>
      <c r="AM672" s="79"/>
      <c r="AN672" s="79"/>
      <c r="AO672" s="79"/>
      <c r="AP672" s="79"/>
      <c r="AQ672" s="79"/>
      <c r="AR672" s="79"/>
      <c r="AS672" s="79"/>
      <c r="AT672" s="79"/>
      <c r="AU672" s="79"/>
      <c r="AV672" s="79"/>
      <c r="AW672" s="79"/>
      <c r="AX672" s="79"/>
      <c r="AY672" s="79"/>
      <c r="AZ672" s="79"/>
      <c r="BA672" s="79"/>
      <c r="BB672" s="79"/>
      <c r="BC672" s="79"/>
      <c r="BD672" s="79"/>
      <c r="BE672" s="79"/>
      <c r="BF672" s="79"/>
      <c r="BG672" s="79"/>
      <c r="BH672" s="79"/>
      <c r="BI672" s="79"/>
      <c r="BJ672" s="79"/>
      <c r="BK672" s="79"/>
      <c r="BL672" s="79"/>
      <c r="BM672" s="79"/>
      <c r="BN672" s="79"/>
      <c r="BO672" s="79"/>
      <c r="BP672" s="79"/>
    </row>
    <row r="673" spans="1:68" ht="12.7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  <c r="AH673" s="79"/>
      <c r="AI673" s="79"/>
      <c r="AJ673" s="79"/>
      <c r="AK673" s="79"/>
      <c r="AL673" s="79"/>
      <c r="AM673" s="79"/>
      <c r="AN673" s="79"/>
      <c r="AO673" s="79"/>
      <c r="AP673" s="79"/>
      <c r="AQ673" s="79"/>
      <c r="AR673" s="79"/>
      <c r="AS673" s="79"/>
      <c r="AT673" s="79"/>
      <c r="AU673" s="79"/>
      <c r="AV673" s="79"/>
      <c r="AW673" s="79"/>
      <c r="AX673" s="79"/>
      <c r="AY673" s="79"/>
      <c r="AZ673" s="79"/>
      <c r="BA673" s="79"/>
      <c r="BB673" s="79"/>
      <c r="BC673" s="79"/>
      <c r="BD673" s="79"/>
      <c r="BE673" s="79"/>
      <c r="BF673" s="79"/>
      <c r="BG673" s="79"/>
      <c r="BH673" s="79"/>
      <c r="BI673" s="79"/>
      <c r="BJ673" s="79"/>
      <c r="BK673" s="79"/>
      <c r="BL673" s="79"/>
      <c r="BM673" s="79"/>
      <c r="BN673" s="79"/>
      <c r="BO673" s="79"/>
      <c r="BP673" s="79"/>
    </row>
    <row r="674" spans="1:68" ht="12.7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  <c r="AH674" s="79"/>
      <c r="AI674" s="79"/>
      <c r="AJ674" s="79"/>
      <c r="AK674" s="79"/>
      <c r="AL674" s="79"/>
      <c r="AM674" s="79"/>
      <c r="AN674" s="79"/>
      <c r="AO674" s="79"/>
      <c r="AP674" s="79"/>
      <c r="AQ674" s="79"/>
      <c r="AR674" s="79"/>
      <c r="AS674" s="79"/>
      <c r="AT674" s="79"/>
      <c r="AU674" s="79"/>
      <c r="AV674" s="79"/>
      <c r="AW674" s="79"/>
      <c r="AX674" s="79"/>
      <c r="AY674" s="79"/>
      <c r="AZ674" s="79"/>
      <c r="BA674" s="79"/>
      <c r="BB674" s="79"/>
      <c r="BC674" s="79"/>
      <c r="BD674" s="79"/>
      <c r="BE674" s="79"/>
      <c r="BF674" s="79"/>
      <c r="BG674" s="79"/>
      <c r="BH674" s="79"/>
      <c r="BI674" s="79"/>
      <c r="BJ674" s="79"/>
      <c r="BK674" s="79"/>
      <c r="BL674" s="79"/>
      <c r="BM674" s="79"/>
      <c r="BN674" s="79"/>
      <c r="BO674" s="79"/>
      <c r="BP674" s="79"/>
    </row>
    <row r="675" spans="1:68" ht="12.7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  <c r="AH675" s="79"/>
      <c r="AI675" s="79"/>
      <c r="AJ675" s="79"/>
      <c r="AK675" s="79"/>
      <c r="AL675" s="79"/>
      <c r="AM675" s="79"/>
      <c r="AN675" s="79"/>
      <c r="AO675" s="79"/>
      <c r="AP675" s="79"/>
      <c r="AQ675" s="79"/>
      <c r="AR675" s="79"/>
      <c r="AS675" s="79"/>
      <c r="AT675" s="79"/>
      <c r="AU675" s="79"/>
      <c r="AV675" s="79"/>
      <c r="AW675" s="79"/>
      <c r="AX675" s="79"/>
      <c r="AY675" s="79"/>
      <c r="AZ675" s="79"/>
      <c r="BA675" s="79"/>
      <c r="BB675" s="79"/>
      <c r="BC675" s="79"/>
      <c r="BD675" s="79"/>
      <c r="BE675" s="79"/>
      <c r="BF675" s="79"/>
      <c r="BG675" s="79"/>
      <c r="BH675" s="79"/>
      <c r="BI675" s="79"/>
      <c r="BJ675" s="79"/>
      <c r="BK675" s="79"/>
      <c r="BL675" s="79"/>
      <c r="BM675" s="79"/>
      <c r="BN675" s="79"/>
      <c r="BO675" s="79"/>
      <c r="BP675" s="79"/>
    </row>
    <row r="676" spans="1:68" ht="12.7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  <c r="AH676" s="79"/>
      <c r="AI676" s="79"/>
      <c r="AJ676" s="79"/>
      <c r="AK676" s="79"/>
      <c r="AL676" s="79"/>
      <c r="AM676" s="79"/>
      <c r="AN676" s="79"/>
      <c r="AO676" s="79"/>
      <c r="AP676" s="79"/>
      <c r="AQ676" s="79"/>
      <c r="AR676" s="79"/>
      <c r="AS676" s="79"/>
      <c r="AT676" s="79"/>
      <c r="AU676" s="79"/>
      <c r="AV676" s="79"/>
      <c r="AW676" s="79"/>
      <c r="AX676" s="79"/>
      <c r="AY676" s="79"/>
      <c r="AZ676" s="79"/>
      <c r="BA676" s="79"/>
      <c r="BB676" s="79"/>
      <c r="BC676" s="79"/>
      <c r="BD676" s="79"/>
      <c r="BE676" s="79"/>
      <c r="BF676" s="79"/>
      <c r="BG676" s="79"/>
      <c r="BH676" s="79"/>
      <c r="BI676" s="79"/>
      <c r="BJ676" s="79"/>
      <c r="BK676" s="79"/>
      <c r="BL676" s="79"/>
      <c r="BM676" s="79"/>
      <c r="BN676" s="79"/>
      <c r="BO676" s="79"/>
      <c r="BP676" s="79"/>
    </row>
    <row r="677" spans="1:68" ht="12.7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79"/>
      <c r="AL677" s="79"/>
      <c r="AM677" s="79"/>
      <c r="AN677" s="79"/>
      <c r="AO677" s="79"/>
      <c r="AP677" s="79"/>
      <c r="AQ677" s="79"/>
      <c r="AR677" s="79"/>
      <c r="AS677" s="79"/>
      <c r="AT677" s="79"/>
      <c r="AU677" s="79"/>
      <c r="AV677" s="79"/>
      <c r="AW677" s="79"/>
      <c r="AX677" s="79"/>
      <c r="AY677" s="79"/>
      <c r="AZ677" s="79"/>
      <c r="BA677" s="79"/>
      <c r="BB677" s="79"/>
      <c r="BC677" s="79"/>
      <c r="BD677" s="79"/>
      <c r="BE677" s="79"/>
      <c r="BF677" s="79"/>
      <c r="BG677" s="79"/>
      <c r="BH677" s="79"/>
      <c r="BI677" s="79"/>
      <c r="BJ677" s="79"/>
      <c r="BK677" s="79"/>
      <c r="BL677" s="79"/>
      <c r="BM677" s="79"/>
      <c r="BN677" s="79"/>
      <c r="BO677" s="79"/>
      <c r="BP677" s="79"/>
    </row>
    <row r="678" spans="1:68" ht="12.7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  <c r="AH678" s="79"/>
      <c r="AI678" s="79"/>
      <c r="AJ678" s="79"/>
      <c r="AK678" s="79"/>
      <c r="AL678" s="79"/>
      <c r="AM678" s="79"/>
      <c r="AN678" s="79"/>
      <c r="AO678" s="79"/>
      <c r="AP678" s="79"/>
      <c r="AQ678" s="79"/>
      <c r="AR678" s="79"/>
      <c r="AS678" s="79"/>
      <c r="AT678" s="79"/>
      <c r="AU678" s="79"/>
      <c r="AV678" s="79"/>
      <c r="AW678" s="79"/>
      <c r="AX678" s="79"/>
      <c r="AY678" s="79"/>
      <c r="AZ678" s="79"/>
      <c r="BA678" s="79"/>
      <c r="BB678" s="79"/>
      <c r="BC678" s="79"/>
      <c r="BD678" s="79"/>
      <c r="BE678" s="79"/>
      <c r="BF678" s="79"/>
      <c r="BG678" s="79"/>
      <c r="BH678" s="79"/>
      <c r="BI678" s="79"/>
      <c r="BJ678" s="79"/>
      <c r="BK678" s="79"/>
      <c r="BL678" s="79"/>
      <c r="BM678" s="79"/>
      <c r="BN678" s="79"/>
      <c r="BO678" s="79"/>
      <c r="BP678" s="79"/>
    </row>
    <row r="679" spans="1:68" ht="12.7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  <c r="AH679" s="79"/>
      <c r="AI679" s="79"/>
      <c r="AJ679" s="79"/>
      <c r="AK679" s="79"/>
      <c r="AL679" s="79"/>
      <c r="AM679" s="79"/>
      <c r="AN679" s="79"/>
      <c r="AO679" s="79"/>
      <c r="AP679" s="79"/>
      <c r="AQ679" s="79"/>
      <c r="AR679" s="79"/>
      <c r="AS679" s="79"/>
      <c r="AT679" s="79"/>
      <c r="AU679" s="79"/>
      <c r="AV679" s="79"/>
      <c r="AW679" s="79"/>
      <c r="AX679" s="79"/>
      <c r="AY679" s="79"/>
      <c r="AZ679" s="79"/>
      <c r="BA679" s="79"/>
      <c r="BB679" s="79"/>
      <c r="BC679" s="79"/>
      <c r="BD679" s="79"/>
      <c r="BE679" s="79"/>
      <c r="BF679" s="79"/>
      <c r="BG679" s="79"/>
      <c r="BH679" s="79"/>
      <c r="BI679" s="79"/>
      <c r="BJ679" s="79"/>
      <c r="BK679" s="79"/>
      <c r="BL679" s="79"/>
      <c r="BM679" s="79"/>
      <c r="BN679" s="79"/>
      <c r="BO679" s="79"/>
      <c r="BP679" s="79"/>
    </row>
    <row r="680" spans="1:68" ht="12.7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  <c r="AH680" s="79"/>
      <c r="AI680" s="79"/>
      <c r="AJ680" s="79"/>
      <c r="AK680" s="79"/>
      <c r="AL680" s="79"/>
      <c r="AM680" s="79"/>
      <c r="AN680" s="79"/>
      <c r="AO680" s="79"/>
      <c r="AP680" s="79"/>
      <c r="AQ680" s="79"/>
      <c r="AR680" s="79"/>
      <c r="AS680" s="79"/>
      <c r="AT680" s="79"/>
      <c r="AU680" s="79"/>
      <c r="AV680" s="79"/>
      <c r="AW680" s="79"/>
      <c r="AX680" s="79"/>
      <c r="AY680" s="79"/>
      <c r="AZ680" s="79"/>
      <c r="BA680" s="79"/>
      <c r="BB680" s="79"/>
      <c r="BC680" s="79"/>
      <c r="BD680" s="79"/>
      <c r="BE680" s="79"/>
      <c r="BF680" s="79"/>
      <c r="BG680" s="79"/>
      <c r="BH680" s="79"/>
      <c r="BI680" s="79"/>
      <c r="BJ680" s="79"/>
      <c r="BK680" s="79"/>
      <c r="BL680" s="79"/>
      <c r="BM680" s="79"/>
      <c r="BN680" s="79"/>
      <c r="BO680" s="79"/>
      <c r="BP680" s="79"/>
    </row>
    <row r="681" spans="1:68" ht="12.7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79"/>
      <c r="AL681" s="79"/>
      <c r="AM681" s="79"/>
      <c r="AN681" s="79"/>
      <c r="AO681" s="79"/>
      <c r="AP681" s="79"/>
      <c r="AQ681" s="79"/>
      <c r="AR681" s="79"/>
      <c r="AS681" s="79"/>
      <c r="AT681" s="79"/>
      <c r="AU681" s="79"/>
      <c r="AV681" s="79"/>
      <c r="AW681" s="79"/>
      <c r="AX681" s="79"/>
      <c r="AY681" s="79"/>
      <c r="AZ681" s="79"/>
      <c r="BA681" s="79"/>
      <c r="BB681" s="79"/>
      <c r="BC681" s="79"/>
      <c r="BD681" s="79"/>
      <c r="BE681" s="79"/>
      <c r="BF681" s="79"/>
      <c r="BG681" s="79"/>
      <c r="BH681" s="79"/>
      <c r="BI681" s="79"/>
      <c r="BJ681" s="79"/>
      <c r="BK681" s="79"/>
      <c r="BL681" s="79"/>
      <c r="BM681" s="79"/>
      <c r="BN681" s="79"/>
      <c r="BO681" s="79"/>
      <c r="BP681" s="79"/>
    </row>
    <row r="682" spans="1:68" ht="12.7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  <c r="AH682" s="79"/>
      <c r="AI682" s="79"/>
      <c r="AJ682" s="79"/>
      <c r="AK682" s="79"/>
      <c r="AL682" s="79"/>
      <c r="AM682" s="79"/>
      <c r="AN682" s="79"/>
      <c r="AO682" s="79"/>
      <c r="AP682" s="79"/>
      <c r="AQ682" s="79"/>
      <c r="AR682" s="79"/>
      <c r="AS682" s="79"/>
      <c r="AT682" s="79"/>
      <c r="AU682" s="79"/>
      <c r="AV682" s="79"/>
      <c r="AW682" s="79"/>
      <c r="AX682" s="79"/>
      <c r="AY682" s="79"/>
      <c r="AZ682" s="79"/>
      <c r="BA682" s="79"/>
      <c r="BB682" s="79"/>
      <c r="BC682" s="79"/>
      <c r="BD682" s="79"/>
      <c r="BE682" s="79"/>
      <c r="BF682" s="79"/>
      <c r="BG682" s="79"/>
      <c r="BH682" s="79"/>
      <c r="BI682" s="79"/>
      <c r="BJ682" s="79"/>
      <c r="BK682" s="79"/>
      <c r="BL682" s="79"/>
      <c r="BM682" s="79"/>
      <c r="BN682" s="79"/>
      <c r="BO682" s="79"/>
      <c r="BP682" s="79"/>
    </row>
    <row r="683" spans="1:68" ht="12.7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F683" s="79"/>
      <c r="BG683" s="79"/>
      <c r="BH683" s="79"/>
      <c r="BI683" s="79"/>
      <c r="BJ683" s="79"/>
      <c r="BK683" s="79"/>
      <c r="BL683" s="79"/>
      <c r="BM683" s="79"/>
      <c r="BN683" s="79"/>
      <c r="BO683" s="79"/>
      <c r="BP683" s="79"/>
    </row>
    <row r="684" spans="1:68" ht="12.7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79"/>
      <c r="AL684" s="79"/>
      <c r="AM684" s="79"/>
      <c r="AN684" s="79"/>
      <c r="AO684" s="79"/>
      <c r="AP684" s="79"/>
      <c r="AQ684" s="79"/>
      <c r="AR684" s="79"/>
      <c r="AS684" s="79"/>
      <c r="AT684" s="79"/>
      <c r="AU684" s="79"/>
      <c r="AV684" s="79"/>
      <c r="AW684" s="79"/>
      <c r="AX684" s="79"/>
      <c r="AY684" s="79"/>
      <c r="AZ684" s="79"/>
      <c r="BA684" s="79"/>
      <c r="BB684" s="79"/>
      <c r="BC684" s="79"/>
      <c r="BD684" s="79"/>
      <c r="BE684" s="79"/>
      <c r="BF684" s="79"/>
      <c r="BG684" s="79"/>
      <c r="BH684" s="79"/>
      <c r="BI684" s="79"/>
      <c r="BJ684" s="79"/>
      <c r="BK684" s="79"/>
      <c r="BL684" s="79"/>
      <c r="BM684" s="79"/>
      <c r="BN684" s="79"/>
      <c r="BO684" s="79"/>
      <c r="BP684" s="79"/>
    </row>
    <row r="685" spans="1:68" ht="12.7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  <c r="AH685" s="79"/>
      <c r="AI685" s="79"/>
      <c r="AJ685" s="79"/>
      <c r="AK685" s="79"/>
      <c r="AL685" s="79"/>
      <c r="AM685" s="79"/>
      <c r="AN685" s="79"/>
      <c r="AO685" s="79"/>
      <c r="AP685" s="79"/>
      <c r="AQ685" s="79"/>
      <c r="AR685" s="79"/>
      <c r="AS685" s="79"/>
      <c r="AT685" s="79"/>
      <c r="AU685" s="79"/>
      <c r="AV685" s="79"/>
      <c r="AW685" s="79"/>
      <c r="AX685" s="79"/>
      <c r="AY685" s="79"/>
      <c r="AZ685" s="79"/>
      <c r="BA685" s="79"/>
      <c r="BB685" s="79"/>
      <c r="BC685" s="79"/>
      <c r="BD685" s="79"/>
      <c r="BE685" s="79"/>
      <c r="BF685" s="79"/>
      <c r="BG685" s="79"/>
      <c r="BH685" s="79"/>
      <c r="BI685" s="79"/>
      <c r="BJ685" s="79"/>
      <c r="BK685" s="79"/>
      <c r="BL685" s="79"/>
      <c r="BM685" s="79"/>
      <c r="BN685" s="79"/>
      <c r="BO685" s="79"/>
      <c r="BP685" s="79"/>
    </row>
    <row r="686" spans="1:68" ht="12.7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  <c r="AH686" s="79"/>
      <c r="AI686" s="79"/>
      <c r="AJ686" s="79"/>
      <c r="AK686" s="79"/>
      <c r="AL686" s="79"/>
      <c r="AM686" s="79"/>
      <c r="AN686" s="79"/>
      <c r="AO686" s="79"/>
      <c r="AP686" s="79"/>
      <c r="AQ686" s="79"/>
      <c r="AR686" s="79"/>
      <c r="AS686" s="79"/>
      <c r="AT686" s="79"/>
      <c r="AU686" s="79"/>
      <c r="AV686" s="79"/>
      <c r="AW686" s="79"/>
      <c r="AX686" s="79"/>
      <c r="AY686" s="79"/>
      <c r="AZ686" s="79"/>
      <c r="BA686" s="79"/>
      <c r="BB686" s="79"/>
      <c r="BC686" s="79"/>
      <c r="BD686" s="79"/>
      <c r="BE686" s="79"/>
      <c r="BF686" s="79"/>
      <c r="BG686" s="79"/>
      <c r="BH686" s="79"/>
      <c r="BI686" s="79"/>
      <c r="BJ686" s="79"/>
      <c r="BK686" s="79"/>
      <c r="BL686" s="79"/>
      <c r="BM686" s="79"/>
      <c r="BN686" s="79"/>
      <c r="BO686" s="79"/>
      <c r="BP686" s="79"/>
    </row>
    <row r="687" spans="1:68" ht="12.7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  <c r="AH687" s="79"/>
      <c r="AI687" s="79"/>
      <c r="AJ687" s="79"/>
      <c r="AK687" s="79"/>
      <c r="AL687" s="79"/>
      <c r="AM687" s="79"/>
      <c r="AN687" s="79"/>
      <c r="AO687" s="79"/>
      <c r="AP687" s="79"/>
      <c r="AQ687" s="79"/>
      <c r="AR687" s="79"/>
      <c r="AS687" s="79"/>
      <c r="AT687" s="79"/>
      <c r="AU687" s="79"/>
      <c r="AV687" s="79"/>
      <c r="AW687" s="79"/>
      <c r="AX687" s="79"/>
      <c r="AY687" s="79"/>
      <c r="AZ687" s="79"/>
      <c r="BA687" s="79"/>
      <c r="BB687" s="79"/>
      <c r="BC687" s="79"/>
      <c r="BD687" s="79"/>
      <c r="BE687" s="79"/>
      <c r="BF687" s="79"/>
      <c r="BG687" s="79"/>
      <c r="BH687" s="79"/>
      <c r="BI687" s="79"/>
      <c r="BJ687" s="79"/>
      <c r="BK687" s="79"/>
      <c r="BL687" s="79"/>
      <c r="BM687" s="79"/>
      <c r="BN687" s="79"/>
      <c r="BO687" s="79"/>
      <c r="BP687" s="79"/>
    </row>
    <row r="688" spans="1:68" ht="12.7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  <c r="AW688" s="79"/>
      <c r="AX688" s="79"/>
      <c r="AY688" s="79"/>
      <c r="AZ688" s="79"/>
      <c r="BA688" s="79"/>
      <c r="BB688" s="79"/>
      <c r="BC688" s="79"/>
      <c r="BD688" s="79"/>
      <c r="BE688" s="79"/>
      <c r="BF688" s="79"/>
      <c r="BG688" s="79"/>
      <c r="BH688" s="79"/>
      <c r="BI688" s="79"/>
      <c r="BJ688" s="79"/>
      <c r="BK688" s="79"/>
      <c r="BL688" s="79"/>
      <c r="BM688" s="79"/>
      <c r="BN688" s="79"/>
      <c r="BO688" s="79"/>
      <c r="BP688" s="79"/>
    </row>
    <row r="689" spans="1:68" ht="12.7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  <c r="AH689" s="79"/>
      <c r="AI689" s="79"/>
      <c r="AJ689" s="79"/>
      <c r="AK689" s="79"/>
      <c r="AL689" s="79"/>
      <c r="AM689" s="79"/>
      <c r="AN689" s="79"/>
      <c r="AO689" s="79"/>
      <c r="AP689" s="79"/>
      <c r="AQ689" s="79"/>
      <c r="AR689" s="79"/>
      <c r="AS689" s="79"/>
      <c r="AT689" s="79"/>
      <c r="AU689" s="79"/>
      <c r="AV689" s="79"/>
      <c r="AW689" s="79"/>
      <c r="AX689" s="79"/>
      <c r="AY689" s="79"/>
      <c r="AZ689" s="79"/>
      <c r="BA689" s="79"/>
      <c r="BB689" s="79"/>
      <c r="BC689" s="79"/>
      <c r="BD689" s="79"/>
      <c r="BE689" s="79"/>
      <c r="BF689" s="79"/>
      <c r="BG689" s="79"/>
      <c r="BH689" s="79"/>
      <c r="BI689" s="79"/>
      <c r="BJ689" s="79"/>
      <c r="BK689" s="79"/>
      <c r="BL689" s="79"/>
      <c r="BM689" s="79"/>
      <c r="BN689" s="79"/>
      <c r="BO689" s="79"/>
      <c r="BP689" s="79"/>
    </row>
    <row r="690" spans="1:68" ht="12.7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  <c r="AH690" s="79"/>
      <c r="AI690" s="79"/>
      <c r="AJ690" s="79"/>
      <c r="AK690" s="79"/>
      <c r="AL690" s="79"/>
      <c r="AM690" s="79"/>
      <c r="AN690" s="79"/>
      <c r="AO690" s="79"/>
      <c r="AP690" s="79"/>
      <c r="AQ690" s="79"/>
      <c r="AR690" s="79"/>
      <c r="AS690" s="79"/>
      <c r="AT690" s="79"/>
      <c r="AU690" s="79"/>
      <c r="AV690" s="79"/>
      <c r="AW690" s="79"/>
      <c r="AX690" s="79"/>
      <c r="AY690" s="79"/>
      <c r="AZ690" s="79"/>
      <c r="BA690" s="79"/>
      <c r="BB690" s="79"/>
      <c r="BC690" s="79"/>
      <c r="BD690" s="79"/>
      <c r="BE690" s="79"/>
      <c r="BF690" s="79"/>
      <c r="BG690" s="79"/>
      <c r="BH690" s="79"/>
      <c r="BI690" s="79"/>
      <c r="BJ690" s="79"/>
      <c r="BK690" s="79"/>
      <c r="BL690" s="79"/>
      <c r="BM690" s="79"/>
      <c r="BN690" s="79"/>
      <c r="BO690" s="79"/>
      <c r="BP690" s="79"/>
    </row>
    <row r="691" spans="1:68" ht="12.7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  <c r="AH691" s="79"/>
      <c r="AI691" s="79"/>
      <c r="AJ691" s="79"/>
      <c r="AK691" s="79"/>
      <c r="AL691" s="79"/>
      <c r="AM691" s="79"/>
      <c r="AN691" s="79"/>
      <c r="AO691" s="79"/>
      <c r="AP691" s="79"/>
      <c r="AQ691" s="79"/>
      <c r="AR691" s="79"/>
      <c r="AS691" s="79"/>
      <c r="AT691" s="79"/>
      <c r="AU691" s="79"/>
      <c r="AV691" s="79"/>
      <c r="AW691" s="79"/>
      <c r="AX691" s="79"/>
      <c r="AY691" s="79"/>
      <c r="AZ691" s="79"/>
      <c r="BA691" s="79"/>
      <c r="BB691" s="79"/>
      <c r="BC691" s="79"/>
      <c r="BD691" s="79"/>
      <c r="BE691" s="79"/>
      <c r="BF691" s="79"/>
      <c r="BG691" s="79"/>
      <c r="BH691" s="79"/>
      <c r="BI691" s="79"/>
      <c r="BJ691" s="79"/>
      <c r="BK691" s="79"/>
      <c r="BL691" s="79"/>
      <c r="BM691" s="79"/>
      <c r="BN691" s="79"/>
      <c r="BO691" s="79"/>
      <c r="BP691" s="79"/>
    </row>
    <row r="692" spans="1:68" ht="12.7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  <c r="AH692" s="79"/>
      <c r="AI692" s="79"/>
      <c r="AJ692" s="79"/>
      <c r="AK692" s="79"/>
      <c r="AL692" s="79"/>
      <c r="AM692" s="79"/>
      <c r="AN692" s="79"/>
      <c r="AO692" s="79"/>
      <c r="AP692" s="79"/>
      <c r="AQ692" s="79"/>
      <c r="AR692" s="79"/>
      <c r="AS692" s="79"/>
      <c r="AT692" s="79"/>
      <c r="AU692" s="79"/>
      <c r="AV692" s="79"/>
      <c r="AW692" s="79"/>
      <c r="AX692" s="79"/>
      <c r="AY692" s="79"/>
      <c r="AZ692" s="79"/>
      <c r="BA692" s="79"/>
      <c r="BB692" s="79"/>
      <c r="BC692" s="79"/>
      <c r="BD692" s="79"/>
      <c r="BE692" s="79"/>
      <c r="BF692" s="79"/>
      <c r="BG692" s="79"/>
      <c r="BH692" s="79"/>
      <c r="BI692" s="79"/>
      <c r="BJ692" s="79"/>
      <c r="BK692" s="79"/>
      <c r="BL692" s="79"/>
      <c r="BM692" s="79"/>
      <c r="BN692" s="79"/>
      <c r="BO692" s="79"/>
      <c r="BP692" s="79"/>
    </row>
    <row r="693" spans="1:68" ht="12.7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  <c r="AH693" s="79"/>
      <c r="AI693" s="79"/>
      <c r="AJ693" s="79"/>
      <c r="AK693" s="79"/>
      <c r="AL693" s="79"/>
      <c r="AM693" s="79"/>
      <c r="AN693" s="79"/>
      <c r="AO693" s="79"/>
      <c r="AP693" s="79"/>
      <c r="AQ693" s="79"/>
      <c r="AR693" s="79"/>
      <c r="AS693" s="79"/>
      <c r="AT693" s="79"/>
      <c r="AU693" s="79"/>
      <c r="AV693" s="79"/>
      <c r="AW693" s="79"/>
      <c r="AX693" s="79"/>
      <c r="AY693" s="79"/>
      <c r="AZ693" s="79"/>
      <c r="BA693" s="79"/>
      <c r="BB693" s="79"/>
      <c r="BC693" s="79"/>
      <c r="BD693" s="79"/>
      <c r="BE693" s="79"/>
      <c r="BF693" s="79"/>
      <c r="BG693" s="79"/>
      <c r="BH693" s="79"/>
      <c r="BI693" s="79"/>
      <c r="BJ693" s="79"/>
      <c r="BK693" s="79"/>
      <c r="BL693" s="79"/>
      <c r="BM693" s="79"/>
      <c r="BN693" s="79"/>
      <c r="BO693" s="79"/>
      <c r="BP693" s="79"/>
    </row>
    <row r="694" spans="1:68" ht="12.7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79"/>
      <c r="AL694" s="79"/>
      <c r="AM694" s="79"/>
      <c r="AN694" s="79"/>
      <c r="AO694" s="79"/>
      <c r="AP694" s="79"/>
      <c r="AQ694" s="79"/>
      <c r="AR694" s="79"/>
      <c r="AS694" s="79"/>
      <c r="AT694" s="79"/>
      <c r="AU694" s="79"/>
      <c r="AV694" s="79"/>
      <c r="AW694" s="79"/>
      <c r="AX694" s="79"/>
      <c r="AY694" s="79"/>
      <c r="AZ694" s="79"/>
      <c r="BA694" s="79"/>
      <c r="BB694" s="79"/>
      <c r="BC694" s="79"/>
      <c r="BD694" s="79"/>
      <c r="BE694" s="79"/>
      <c r="BF694" s="79"/>
      <c r="BG694" s="79"/>
      <c r="BH694" s="79"/>
      <c r="BI694" s="79"/>
      <c r="BJ694" s="79"/>
      <c r="BK694" s="79"/>
      <c r="BL694" s="79"/>
      <c r="BM694" s="79"/>
      <c r="BN694" s="79"/>
      <c r="BO694" s="79"/>
      <c r="BP694" s="79"/>
    </row>
    <row r="695" spans="1:68" ht="12.7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  <c r="AH695" s="79"/>
      <c r="AI695" s="79"/>
      <c r="AJ695" s="79"/>
      <c r="AK695" s="79"/>
      <c r="AL695" s="79"/>
      <c r="AM695" s="79"/>
      <c r="AN695" s="79"/>
      <c r="AO695" s="79"/>
      <c r="AP695" s="79"/>
      <c r="AQ695" s="79"/>
      <c r="AR695" s="79"/>
      <c r="AS695" s="79"/>
      <c r="AT695" s="79"/>
      <c r="AU695" s="79"/>
      <c r="AV695" s="79"/>
      <c r="AW695" s="79"/>
      <c r="AX695" s="79"/>
      <c r="AY695" s="79"/>
      <c r="AZ695" s="79"/>
      <c r="BA695" s="79"/>
      <c r="BB695" s="79"/>
      <c r="BC695" s="79"/>
      <c r="BD695" s="79"/>
      <c r="BE695" s="79"/>
      <c r="BF695" s="79"/>
      <c r="BG695" s="79"/>
      <c r="BH695" s="79"/>
      <c r="BI695" s="79"/>
      <c r="BJ695" s="79"/>
      <c r="BK695" s="79"/>
      <c r="BL695" s="79"/>
      <c r="BM695" s="79"/>
      <c r="BN695" s="79"/>
      <c r="BO695" s="79"/>
      <c r="BP695" s="79"/>
    </row>
    <row r="696" spans="1:68" ht="12.7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79"/>
      <c r="AL696" s="79"/>
      <c r="AM696" s="79"/>
      <c r="AN696" s="79"/>
      <c r="AO696" s="79"/>
      <c r="AP696" s="79"/>
      <c r="AQ696" s="79"/>
      <c r="AR696" s="79"/>
      <c r="AS696" s="79"/>
      <c r="AT696" s="79"/>
      <c r="AU696" s="79"/>
      <c r="AV696" s="79"/>
      <c r="AW696" s="79"/>
      <c r="AX696" s="79"/>
      <c r="AY696" s="79"/>
      <c r="AZ696" s="79"/>
      <c r="BA696" s="79"/>
      <c r="BB696" s="79"/>
      <c r="BC696" s="79"/>
      <c r="BD696" s="79"/>
      <c r="BE696" s="79"/>
      <c r="BF696" s="79"/>
      <c r="BG696" s="79"/>
      <c r="BH696" s="79"/>
      <c r="BI696" s="79"/>
      <c r="BJ696" s="79"/>
      <c r="BK696" s="79"/>
      <c r="BL696" s="79"/>
      <c r="BM696" s="79"/>
      <c r="BN696" s="79"/>
      <c r="BO696" s="79"/>
      <c r="BP696" s="79"/>
    </row>
    <row r="697" spans="1:68" ht="12.7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  <c r="AH697" s="79"/>
      <c r="AI697" s="79"/>
      <c r="AJ697" s="79"/>
      <c r="AK697" s="79"/>
      <c r="AL697" s="79"/>
      <c r="AM697" s="79"/>
      <c r="AN697" s="79"/>
      <c r="AO697" s="79"/>
      <c r="AP697" s="79"/>
      <c r="AQ697" s="79"/>
      <c r="AR697" s="79"/>
      <c r="AS697" s="79"/>
      <c r="AT697" s="79"/>
      <c r="AU697" s="79"/>
      <c r="AV697" s="79"/>
      <c r="AW697" s="79"/>
      <c r="AX697" s="79"/>
      <c r="AY697" s="79"/>
      <c r="AZ697" s="79"/>
      <c r="BA697" s="79"/>
      <c r="BB697" s="79"/>
      <c r="BC697" s="79"/>
      <c r="BD697" s="79"/>
      <c r="BE697" s="79"/>
      <c r="BF697" s="79"/>
      <c r="BG697" s="79"/>
      <c r="BH697" s="79"/>
      <c r="BI697" s="79"/>
      <c r="BJ697" s="79"/>
      <c r="BK697" s="79"/>
      <c r="BL697" s="79"/>
      <c r="BM697" s="79"/>
      <c r="BN697" s="79"/>
      <c r="BO697" s="79"/>
      <c r="BP697" s="79"/>
    </row>
    <row r="698" spans="1:68" ht="12.7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  <c r="AH698" s="79"/>
      <c r="AI698" s="79"/>
      <c r="AJ698" s="79"/>
      <c r="AK698" s="79"/>
      <c r="AL698" s="79"/>
      <c r="AM698" s="79"/>
      <c r="AN698" s="79"/>
      <c r="AO698" s="79"/>
      <c r="AP698" s="79"/>
      <c r="AQ698" s="79"/>
      <c r="AR698" s="79"/>
      <c r="AS698" s="79"/>
      <c r="AT698" s="79"/>
      <c r="AU698" s="79"/>
      <c r="AV698" s="79"/>
      <c r="AW698" s="79"/>
      <c r="AX698" s="79"/>
      <c r="AY698" s="79"/>
      <c r="AZ698" s="79"/>
      <c r="BA698" s="79"/>
      <c r="BB698" s="79"/>
      <c r="BC698" s="79"/>
      <c r="BD698" s="79"/>
      <c r="BE698" s="79"/>
      <c r="BF698" s="79"/>
      <c r="BG698" s="79"/>
      <c r="BH698" s="79"/>
      <c r="BI698" s="79"/>
      <c r="BJ698" s="79"/>
      <c r="BK698" s="79"/>
      <c r="BL698" s="79"/>
      <c r="BM698" s="79"/>
      <c r="BN698" s="79"/>
      <c r="BO698" s="79"/>
      <c r="BP698" s="79"/>
    </row>
    <row r="699" spans="1:68" ht="12.7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  <c r="AH699" s="79"/>
      <c r="AI699" s="79"/>
      <c r="AJ699" s="79"/>
      <c r="AK699" s="79"/>
      <c r="AL699" s="79"/>
      <c r="AM699" s="79"/>
      <c r="AN699" s="79"/>
      <c r="AO699" s="79"/>
      <c r="AP699" s="79"/>
      <c r="AQ699" s="79"/>
      <c r="AR699" s="79"/>
      <c r="AS699" s="79"/>
      <c r="AT699" s="79"/>
      <c r="AU699" s="79"/>
      <c r="AV699" s="79"/>
      <c r="AW699" s="79"/>
      <c r="AX699" s="79"/>
      <c r="AY699" s="79"/>
      <c r="AZ699" s="79"/>
      <c r="BA699" s="79"/>
      <c r="BB699" s="79"/>
      <c r="BC699" s="79"/>
      <c r="BD699" s="79"/>
      <c r="BE699" s="79"/>
      <c r="BF699" s="79"/>
      <c r="BG699" s="79"/>
      <c r="BH699" s="79"/>
      <c r="BI699" s="79"/>
      <c r="BJ699" s="79"/>
      <c r="BK699" s="79"/>
      <c r="BL699" s="79"/>
      <c r="BM699" s="79"/>
      <c r="BN699" s="79"/>
      <c r="BO699" s="79"/>
      <c r="BP699" s="79"/>
    </row>
    <row r="700" spans="1:68" ht="12.7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  <c r="AH700" s="79"/>
      <c r="AI700" s="79"/>
      <c r="AJ700" s="79"/>
      <c r="AK700" s="79"/>
      <c r="AL700" s="79"/>
      <c r="AM700" s="79"/>
      <c r="AN700" s="79"/>
      <c r="AO700" s="79"/>
      <c r="AP700" s="79"/>
      <c r="AQ700" s="79"/>
      <c r="AR700" s="79"/>
      <c r="AS700" s="79"/>
      <c r="AT700" s="79"/>
      <c r="AU700" s="79"/>
      <c r="AV700" s="79"/>
      <c r="AW700" s="79"/>
      <c r="AX700" s="79"/>
      <c r="AY700" s="79"/>
      <c r="AZ700" s="79"/>
      <c r="BA700" s="79"/>
      <c r="BB700" s="79"/>
      <c r="BC700" s="79"/>
      <c r="BD700" s="79"/>
      <c r="BE700" s="79"/>
      <c r="BF700" s="79"/>
      <c r="BG700" s="79"/>
      <c r="BH700" s="79"/>
      <c r="BI700" s="79"/>
      <c r="BJ700" s="79"/>
      <c r="BK700" s="79"/>
      <c r="BL700" s="79"/>
      <c r="BM700" s="79"/>
      <c r="BN700" s="79"/>
      <c r="BO700" s="79"/>
      <c r="BP700" s="79"/>
    </row>
    <row r="701" spans="1:68" ht="12.7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79"/>
      <c r="AL701" s="79"/>
      <c r="AM701" s="79"/>
      <c r="AN701" s="79"/>
      <c r="AO701" s="79"/>
      <c r="AP701" s="79"/>
      <c r="AQ701" s="79"/>
      <c r="AR701" s="79"/>
      <c r="AS701" s="79"/>
      <c r="AT701" s="79"/>
      <c r="AU701" s="79"/>
      <c r="AV701" s="79"/>
      <c r="AW701" s="79"/>
      <c r="AX701" s="79"/>
      <c r="AY701" s="79"/>
      <c r="AZ701" s="79"/>
      <c r="BA701" s="79"/>
      <c r="BB701" s="79"/>
      <c r="BC701" s="79"/>
      <c r="BD701" s="79"/>
      <c r="BE701" s="79"/>
      <c r="BF701" s="79"/>
      <c r="BG701" s="79"/>
      <c r="BH701" s="79"/>
      <c r="BI701" s="79"/>
      <c r="BJ701" s="79"/>
      <c r="BK701" s="79"/>
      <c r="BL701" s="79"/>
      <c r="BM701" s="79"/>
      <c r="BN701" s="79"/>
      <c r="BO701" s="79"/>
      <c r="BP701" s="79"/>
    </row>
    <row r="702" spans="1:68" ht="12.7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79"/>
      <c r="AL702" s="79"/>
      <c r="AM702" s="79"/>
      <c r="AN702" s="79"/>
      <c r="AO702" s="79"/>
      <c r="AP702" s="79"/>
      <c r="AQ702" s="79"/>
      <c r="AR702" s="79"/>
      <c r="AS702" s="79"/>
      <c r="AT702" s="79"/>
      <c r="AU702" s="79"/>
      <c r="AV702" s="79"/>
      <c r="AW702" s="79"/>
      <c r="AX702" s="79"/>
      <c r="AY702" s="79"/>
      <c r="AZ702" s="79"/>
      <c r="BA702" s="79"/>
      <c r="BB702" s="79"/>
      <c r="BC702" s="79"/>
      <c r="BD702" s="79"/>
      <c r="BE702" s="79"/>
      <c r="BF702" s="79"/>
      <c r="BG702" s="79"/>
      <c r="BH702" s="79"/>
      <c r="BI702" s="79"/>
      <c r="BJ702" s="79"/>
      <c r="BK702" s="79"/>
      <c r="BL702" s="79"/>
      <c r="BM702" s="79"/>
      <c r="BN702" s="79"/>
      <c r="BO702" s="79"/>
      <c r="BP702" s="79"/>
    </row>
    <row r="703" spans="1:68" ht="12.7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  <c r="AH703" s="79"/>
      <c r="AI703" s="79"/>
      <c r="AJ703" s="79"/>
      <c r="AK703" s="79"/>
      <c r="AL703" s="79"/>
      <c r="AM703" s="79"/>
      <c r="AN703" s="79"/>
      <c r="AO703" s="79"/>
      <c r="AP703" s="79"/>
      <c r="AQ703" s="79"/>
      <c r="AR703" s="79"/>
      <c r="AS703" s="79"/>
      <c r="AT703" s="79"/>
      <c r="AU703" s="79"/>
      <c r="AV703" s="79"/>
      <c r="AW703" s="79"/>
      <c r="AX703" s="79"/>
      <c r="AY703" s="79"/>
      <c r="AZ703" s="79"/>
      <c r="BA703" s="79"/>
      <c r="BB703" s="79"/>
      <c r="BC703" s="79"/>
      <c r="BD703" s="79"/>
      <c r="BE703" s="79"/>
      <c r="BF703" s="79"/>
      <c r="BG703" s="79"/>
      <c r="BH703" s="79"/>
      <c r="BI703" s="79"/>
      <c r="BJ703" s="79"/>
      <c r="BK703" s="79"/>
      <c r="BL703" s="79"/>
      <c r="BM703" s="79"/>
      <c r="BN703" s="79"/>
      <c r="BO703" s="79"/>
      <c r="BP703" s="79"/>
    </row>
    <row r="704" spans="1:68" ht="12.7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  <c r="AH704" s="79"/>
      <c r="AI704" s="79"/>
      <c r="AJ704" s="79"/>
      <c r="AK704" s="79"/>
      <c r="AL704" s="79"/>
      <c r="AM704" s="79"/>
      <c r="AN704" s="79"/>
      <c r="AO704" s="79"/>
      <c r="AP704" s="79"/>
      <c r="AQ704" s="79"/>
      <c r="AR704" s="79"/>
      <c r="AS704" s="79"/>
      <c r="AT704" s="79"/>
      <c r="AU704" s="79"/>
      <c r="AV704" s="79"/>
      <c r="AW704" s="79"/>
      <c r="AX704" s="79"/>
      <c r="AY704" s="79"/>
      <c r="AZ704" s="79"/>
      <c r="BA704" s="79"/>
      <c r="BB704" s="79"/>
      <c r="BC704" s="79"/>
      <c r="BD704" s="79"/>
      <c r="BE704" s="79"/>
      <c r="BF704" s="79"/>
      <c r="BG704" s="79"/>
      <c r="BH704" s="79"/>
      <c r="BI704" s="79"/>
      <c r="BJ704" s="79"/>
      <c r="BK704" s="79"/>
      <c r="BL704" s="79"/>
      <c r="BM704" s="79"/>
      <c r="BN704" s="79"/>
      <c r="BO704" s="79"/>
      <c r="BP704" s="79"/>
    </row>
    <row r="705" spans="1:68" ht="12.7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  <c r="AH705" s="79"/>
      <c r="AI705" s="79"/>
      <c r="AJ705" s="79"/>
      <c r="AK705" s="79"/>
      <c r="AL705" s="79"/>
      <c r="AM705" s="79"/>
      <c r="AN705" s="79"/>
      <c r="AO705" s="79"/>
      <c r="AP705" s="79"/>
      <c r="AQ705" s="79"/>
      <c r="AR705" s="79"/>
      <c r="AS705" s="79"/>
      <c r="AT705" s="79"/>
      <c r="AU705" s="79"/>
      <c r="AV705" s="79"/>
      <c r="AW705" s="79"/>
      <c r="AX705" s="79"/>
      <c r="AY705" s="79"/>
      <c r="AZ705" s="79"/>
      <c r="BA705" s="79"/>
      <c r="BB705" s="79"/>
      <c r="BC705" s="79"/>
      <c r="BD705" s="79"/>
      <c r="BE705" s="79"/>
      <c r="BF705" s="79"/>
      <c r="BG705" s="79"/>
      <c r="BH705" s="79"/>
      <c r="BI705" s="79"/>
      <c r="BJ705" s="79"/>
      <c r="BK705" s="79"/>
      <c r="BL705" s="79"/>
      <c r="BM705" s="79"/>
      <c r="BN705" s="79"/>
      <c r="BO705" s="79"/>
      <c r="BP705" s="79"/>
    </row>
    <row r="706" spans="1:68" ht="12.7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  <c r="AH706" s="79"/>
      <c r="AI706" s="79"/>
      <c r="AJ706" s="79"/>
      <c r="AK706" s="79"/>
      <c r="AL706" s="79"/>
      <c r="AM706" s="79"/>
      <c r="AN706" s="79"/>
      <c r="AO706" s="79"/>
      <c r="AP706" s="79"/>
      <c r="AQ706" s="79"/>
      <c r="AR706" s="79"/>
      <c r="AS706" s="79"/>
      <c r="AT706" s="79"/>
      <c r="AU706" s="79"/>
      <c r="AV706" s="79"/>
      <c r="AW706" s="79"/>
      <c r="AX706" s="79"/>
      <c r="AY706" s="79"/>
      <c r="AZ706" s="79"/>
      <c r="BA706" s="79"/>
      <c r="BB706" s="79"/>
      <c r="BC706" s="79"/>
      <c r="BD706" s="79"/>
      <c r="BE706" s="79"/>
      <c r="BF706" s="79"/>
      <c r="BG706" s="79"/>
      <c r="BH706" s="79"/>
      <c r="BI706" s="79"/>
      <c r="BJ706" s="79"/>
      <c r="BK706" s="79"/>
      <c r="BL706" s="79"/>
      <c r="BM706" s="79"/>
      <c r="BN706" s="79"/>
      <c r="BO706" s="79"/>
      <c r="BP706" s="79"/>
    </row>
    <row r="707" spans="1:68" ht="12.7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  <c r="AH707" s="79"/>
      <c r="AI707" s="79"/>
      <c r="AJ707" s="79"/>
      <c r="AK707" s="79"/>
      <c r="AL707" s="79"/>
      <c r="AM707" s="79"/>
      <c r="AN707" s="79"/>
      <c r="AO707" s="79"/>
      <c r="AP707" s="79"/>
      <c r="AQ707" s="79"/>
      <c r="AR707" s="79"/>
      <c r="AS707" s="79"/>
      <c r="AT707" s="79"/>
      <c r="AU707" s="79"/>
      <c r="AV707" s="79"/>
      <c r="AW707" s="79"/>
      <c r="AX707" s="79"/>
      <c r="AY707" s="79"/>
      <c r="AZ707" s="79"/>
      <c r="BA707" s="79"/>
      <c r="BB707" s="79"/>
      <c r="BC707" s="79"/>
      <c r="BD707" s="79"/>
      <c r="BE707" s="79"/>
      <c r="BF707" s="79"/>
      <c r="BG707" s="79"/>
      <c r="BH707" s="79"/>
      <c r="BI707" s="79"/>
      <c r="BJ707" s="79"/>
      <c r="BK707" s="79"/>
      <c r="BL707" s="79"/>
      <c r="BM707" s="79"/>
      <c r="BN707" s="79"/>
      <c r="BO707" s="79"/>
      <c r="BP707" s="79"/>
    </row>
    <row r="708" spans="1:68" ht="12.7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  <c r="AH708" s="79"/>
      <c r="AI708" s="79"/>
      <c r="AJ708" s="79"/>
      <c r="AK708" s="79"/>
      <c r="AL708" s="79"/>
      <c r="AM708" s="79"/>
      <c r="AN708" s="79"/>
      <c r="AO708" s="79"/>
      <c r="AP708" s="79"/>
      <c r="AQ708" s="79"/>
      <c r="AR708" s="79"/>
      <c r="AS708" s="79"/>
      <c r="AT708" s="79"/>
      <c r="AU708" s="79"/>
      <c r="AV708" s="79"/>
      <c r="AW708" s="79"/>
      <c r="AX708" s="79"/>
      <c r="AY708" s="79"/>
      <c r="AZ708" s="79"/>
      <c r="BA708" s="79"/>
      <c r="BB708" s="79"/>
      <c r="BC708" s="79"/>
      <c r="BD708" s="79"/>
      <c r="BE708" s="79"/>
      <c r="BF708" s="79"/>
      <c r="BG708" s="79"/>
      <c r="BH708" s="79"/>
      <c r="BI708" s="79"/>
      <c r="BJ708" s="79"/>
      <c r="BK708" s="79"/>
      <c r="BL708" s="79"/>
      <c r="BM708" s="79"/>
      <c r="BN708" s="79"/>
      <c r="BO708" s="79"/>
      <c r="BP708" s="79"/>
    </row>
    <row r="709" spans="1:68" ht="12.7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  <c r="AH709" s="79"/>
      <c r="AI709" s="79"/>
      <c r="AJ709" s="79"/>
      <c r="AK709" s="79"/>
      <c r="AL709" s="79"/>
      <c r="AM709" s="79"/>
      <c r="AN709" s="79"/>
      <c r="AO709" s="79"/>
      <c r="AP709" s="79"/>
      <c r="AQ709" s="79"/>
      <c r="AR709" s="79"/>
      <c r="AS709" s="79"/>
      <c r="AT709" s="79"/>
      <c r="AU709" s="79"/>
      <c r="AV709" s="79"/>
      <c r="AW709" s="79"/>
      <c r="AX709" s="79"/>
      <c r="AY709" s="79"/>
      <c r="AZ709" s="79"/>
      <c r="BA709" s="79"/>
      <c r="BB709" s="79"/>
      <c r="BC709" s="79"/>
      <c r="BD709" s="79"/>
      <c r="BE709" s="79"/>
      <c r="BF709" s="79"/>
      <c r="BG709" s="79"/>
      <c r="BH709" s="79"/>
      <c r="BI709" s="79"/>
      <c r="BJ709" s="79"/>
      <c r="BK709" s="79"/>
      <c r="BL709" s="79"/>
      <c r="BM709" s="79"/>
      <c r="BN709" s="79"/>
      <c r="BO709" s="79"/>
      <c r="BP709" s="79"/>
    </row>
    <row r="710" spans="1:68" ht="12.7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  <c r="AT710" s="79"/>
      <c r="AU710" s="79"/>
      <c r="AV710" s="79"/>
      <c r="AW710" s="79"/>
      <c r="AX710" s="79"/>
      <c r="AY710" s="79"/>
      <c r="AZ710" s="79"/>
      <c r="BA710" s="79"/>
      <c r="BB710" s="79"/>
      <c r="BC710" s="79"/>
      <c r="BD710" s="79"/>
      <c r="BE710" s="79"/>
      <c r="BF710" s="79"/>
      <c r="BG710" s="79"/>
      <c r="BH710" s="79"/>
      <c r="BI710" s="79"/>
      <c r="BJ710" s="79"/>
      <c r="BK710" s="79"/>
      <c r="BL710" s="79"/>
      <c r="BM710" s="79"/>
      <c r="BN710" s="79"/>
      <c r="BO710" s="79"/>
      <c r="BP710" s="79"/>
    </row>
    <row r="711" spans="1:68" ht="12.7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79"/>
      <c r="AL711" s="79"/>
      <c r="AM711" s="79"/>
      <c r="AN711" s="79"/>
      <c r="AO711" s="79"/>
      <c r="AP711" s="79"/>
      <c r="AQ711" s="79"/>
      <c r="AR711" s="79"/>
      <c r="AS711" s="79"/>
      <c r="AT711" s="79"/>
      <c r="AU711" s="79"/>
      <c r="AV711" s="79"/>
      <c r="AW711" s="79"/>
      <c r="AX711" s="79"/>
      <c r="AY711" s="79"/>
      <c r="AZ711" s="79"/>
      <c r="BA711" s="79"/>
      <c r="BB711" s="79"/>
      <c r="BC711" s="79"/>
      <c r="BD711" s="79"/>
      <c r="BE711" s="79"/>
      <c r="BF711" s="79"/>
      <c r="BG711" s="79"/>
      <c r="BH711" s="79"/>
      <c r="BI711" s="79"/>
      <c r="BJ711" s="79"/>
      <c r="BK711" s="79"/>
      <c r="BL711" s="79"/>
      <c r="BM711" s="79"/>
      <c r="BN711" s="79"/>
      <c r="BO711" s="79"/>
      <c r="BP711" s="79"/>
    </row>
    <row r="712" spans="1:68" ht="12.7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  <c r="AH712" s="79"/>
      <c r="AI712" s="79"/>
      <c r="AJ712" s="79"/>
      <c r="AK712" s="79"/>
      <c r="AL712" s="79"/>
      <c r="AM712" s="79"/>
      <c r="AN712" s="79"/>
      <c r="AO712" s="79"/>
      <c r="AP712" s="79"/>
      <c r="AQ712" s="79"/>
      <c r="AR712" s="79"/>
      <c r="AS712" s="79"/>
      <c r="AT712" s="79"/>
      <c r="AU712" s="79"/>
      <c r="AV712" s="79"/>
      <c r="AW712" s="79"/>
      <c r="AX712" s="79"/>
      <c r="AY712" s="79"/>
      <c r="AZ712" s="79"/>
      <c r="BA712" s="79"/>
      <c r="BB712" s="79"/>
      <c r="BC712" s="79"/>
      <c r="BD712" s="79"/>
      <c r="BE712" s="79"/>
      <c r="BF712" s="79"/>
      <c r="BG712" s="79"/>
      <c r="BH712" s="79"/>
      <c r="BI712" s="79"/>
      <c r="BJ712" s="79"/>
      <c r="BK712" s="79"/>
      <c r="BL712" s="79"/>
      <c r="BM712" s="79"/>
      <c r="BN712" s="79"/>
      <c r="BO712" s="79"/>
      <c r="BP712" s="79"/>
    </row>
    <row r="713" spans="1:68" ht="12.7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  <c r="AH713" s="79"/>
      <c r="AI713" s="79"/>
      <c r="AJ713" s="79"/>
      <c r="AK713" s="79"/>
      <c r="AL713" s="79"/>
      <c r="AM713" s="79"/>
      <c r="AN713" s="79"/>
      <c r="AO713" s="79"/>
      <c r="AP713" s="79"/>
      <c r="AQ713" s="79"/>
      <c r="AR713" s="79"/>
      <c r="AS713" s="79"/>
      <c r="AT713" s="79"/>
      <c r="AU713" s="79"/>
      <c r="AV713" s="79"/>
      <c r="AW713" s="79"/>
      <c r="AX713" s="79"/>
      <c r="AY713" s="79"/>
      <c r="AZ713" s="79"/>
      <c r="BA713" s="79"/>
      <c r="BB713" s="79"/>
      <c r="BC713" s="79"/>
      <c r="BD713" s="79"/>
      <c r="BE713" s="79"/>
      <c r="BF713" s="79"/>
      <c r="BG713" s="79"/>
      <c r="BH713" s="79"/>
      <c r="BI713" s="79"/>
      <c r="BJ713" s="79"/>
      <c r="BK713" s="79"/>
      <c r="BL713" s="79"/>
      <c r="BM713" s="79"/>
      <c r="BN713" s="79"/>
      <c r="BO713" s="79"/>
      <c r="BP713" s="79"/>
    </row>
    <row r="714" spans="1:68" ht="12.7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  <c r="AH714" s="79"/>
      <c r="AI714" s="79"/>
      <c r="AJ714" s="79"/>
      <c r="AK714" s="79"/>
      <c r="AL714" s="79"/>
      <c r="AM714" s="79"/>
      <c r="AN714" s="79"/>
      <c r="AO714" s="79"/>
      <c r="AP714" s="79"/>
      <c r="AQ714" s="79"/>
      <c r="AR714" s="79"/>
      <c r="AS714" s="79"/>
      <c r="AT714" s="79"/>
      <c r="AU714" s="79"/>
      <c r="AV714" s="79"/>
      <c r="AW714" s="79"/>
      <c r="AX714" s="79"/>
      <c r="AY714" s="79"/>
      <c r="AZ714" s="79"/>
      <c r="BA714" s="79"/>
      <c r="BB714" s="79"/>
      <c r="BC714" s="79"/>
      <c r="BD714" s="79"/>
      <c r="BE714" s="79"/>
      <c r="BF714" s="79"/>
      <c r="BG714" s="79"/>
      <c r="BH714" s="79"/>
      <c r="BI714" s="79"/>
      <c r="BJ714" s="79"/>
      <c r="BK714" s="79"/>
      <c r="BL714" s="79"/>
      <c r="BM714" s="79"/>
      <c r="BN714" s="79"/>
      <c r="BO714" s="79"/>
      <c r="BP714" s="79"/>
    </row>
    <row r="715" spans="1:68" ht="12.7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  <c r="AH715" s="79"/>
      <c r="AI715" s="79"/>
      <c r="AJ715" s="79"/>
      <c r="AK715" s="79"/>
      <c r="AL715" s="79"/>
      <c r="AM715" s="79"/>
      <c r="AN715" s="79"/>
      <c r="AO715" s="79"/>
      <c r="AP715" s="79"/>
      <c r="AQ715" s="79"/>
      <c r="AR715" s="79"/>
      <c r="AS715" s="79"/>
      <c r="AT715" s="79"/>
      <c r="AU715" s="79"/>
      <c r="AV715" s="79"/>
      <c r="AW715" s="79"/>
      <c r="AX715" s="79"/>
      <c r="AY715" s="79"/>
      <c r="AZ715" s="79"/>
      <c r="BA715" s="79"/>
      <c r="BB715" s="79"/>
      <c r="BC715" s="79"/>
      <c r="BD715" s="79"/>
      <c r="BE715" s="79"/>
      <c r="BF715" s="79"/>
      <c r="BG715" s="79"/>
      <c r="BH715" s="79"/>
      <c r="BI715" s="79"/>
      <c r="BJ715" s="79"/>
      <c r="BK715" s="79"/>
      <c r="BL715" s="79"/>
      <c r="BM715" s="79"/>
      <c r="BN715" s="79"/>
      <c r="BO715" s="79"/>
      <c r="BP715" s="79"/>
    </row>
    <row r="716" spans="1:68" ht="12.7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  <c r="AH716" s="79"/>
      <c r="AI716" s="79"/>
      <c r="AJ716" s="79"/>
      <c r="AK716" s="79"/>
      <c r="AL716" s="79"/>
      <c r="AM716" s="79"/>
      <c r="AN716" s="79"/>
      <c r="AO716" s="79"/>
      <c r="AP716" s="79"/>
      <c r="AQ716" s="79"/>
      <c r="AR716" s="79"/>
      <c r="AS716" s="79"/>
      <c r="AT716" s="79"/>
      <c r="AU716" s="79"/>
      <c r="AV716" s="79"/>
      <c r="AW716" s="79"/>
      <c r="AX716" s="79"/>
      <c r="AY716" s="79"/>
      <c r="AZ716" s="79"/>
      <c r="BA716" s="79"/>
      <c r="BB716" s="79"/>
      <c r="BC716" s="79"/>
      <c r="BD716" s="79"/>
      <c r="BE716" s="79"/>
      <c r="BF716" s="79"/>
      <c r="BG716" s="79"/>
      <c r="BH716" s="79"/>
      <c r="BI716" s="79"/>
      <c r="BJ716" s="79"/>
      <c r="BK716" s="79"/>
      <c r="BL716" s="79"/>
      <c r="BM716" s="79"/>
      <c r="BN716" s="79"/>
      <c r="BO716" s="79"/>
      <c r="BP716" s="79"/>
    </row>
    <row r="717" spans="1:68" ht="12.7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79"/>
      <c r="AL717" s="79"/>
      <c r="AM717" s="79"/>
      <c r="AN717" s="79"/>
      <c r="AO717" s="79"/>
      <c r="AP717" s="79"/>
      <c r="AQ717" s="79"/>
      <c r="AR717" s="79"/>
      <c r="AS717" s="79"/>
      <c r="AT717" s="79"/>
      <c r="AU717" s="79"/>
      <c r="AV717" s="79"/>
      <c r="AW717" s="79"/>
      <c r="AX717" s="79"/>
      <c r="AY717" s="79"/>
      <c r="AZ717" s="79"/>
      <c r="BA717" s="79"/>
      <c r="BB717" s="79"/>
      <c r="BC717" s="79"/>
      <c r="BD717" s="79"/>
      <c r="BE717" s="79"/>
      <c r="BF717" s="79"/>
      <c r="BG717" s="79"/>
      <c r="BH717" s="79"/>
      <c r="BI717" s="79"/>
      <c r="BJ717" s="79"/>
      <c r="BK717" s="79"/>
      <c r="BL717" s="79"/>
      <c r="BM717" s="79"/>
      <c r="BN717" s="79"/>
      <c r="BO717" s="79"/>
      <c r="BP717" s="79"/>
    </row>
    <row r="718" spans="1:68" ht="12.7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  <c r="AH718" s="79"/>
      <c r="AI718" s="79"/>
      <c r="AJ718" s="79"/>
      <c r="AK718" s="79"/>
      <c r="AL718" s="79"/>
      <c r="AM718" s="79"/>
      <c r="AN718" s="79"/>
      <c r="AO718" s="79"/>
      <c r="AP718" s="79"/>
      <c r="AQ718" s="79"/>
      <c r="AR718" s="79"/>
      <c r="AS718" s="79"/>
      <c r="AT718" s="79"/>
      <c r="AU718" s="79"/>
      <c r="AV718" s="79"/>
      <c r="AW718" s="79"/>
      <c r="AX718" s="79"/>
      <c r="AY718" s="79"/>
      <c r="AZ718" s="79"/>
      <c r="BA718" s="79"/>
      <c r="BB718" s="79"/>
      <c r="BC718" s="79"/>
      <c r="BD718" s="79"/>
      <c r="BE718" s="79"/>
      <c r="BF718" s="79"/>
      <c r="BG718" s="79"/>
      <c r="BH718" s="79"/>
      <c r="BI718" s="79"/>
      <c r="BJ718" s="79"/>
      <c r="BK718" s="79"/>
      <c r="BL718" s="79"/>
      <c r="BM718" s="79"/>
      <c r="BN718" s="79"/>
      <c r="BO718" s="79"/>
      <c r="BP718" s="79"/>
    </row>
    <row r="719" spans="1:68" ht="12.7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  <c r="AH719" s="79"/>
      <c r="AI719" s="79"/>
      <c r="AJ719" s="79"/>
      <c r="AK719" s="79"/>
      <c r="AL719" s="79"/>
      <c r="AM719" s="79"/>
      <c r="AN719" s="79"/>
      <c r="AO719" s="79"/>
      <c r="AP719" s="79"/>
      <c r="AQ719" s="79"/>
      <c r="AR719" s="79"/>
      <c r="AS719" s="79"/>
      <c r="AT719" s="79"/>
      <c r="AU719" s="79"/>
      <c r="AV719" s="79"/>
      <c r="AW719" s="79"/>
      <c r="AX719" s="79"/>
      <c r="AY719" s="79"/>
      <c r="AZ719" s="79"/>
      <c r="BA719" s="79"/>
      <c r="BB719" s="79"/>
      <c r="BC719" s="79"/>
      <c r="BD719" s="79"/>
      <c r="BE719" s="79"/>
      <c r="BF719" s="79"/>
      <c r="BG719" s="79"/>
      <c r="BH719" s="79"/>
      <c r="BI719" s="79"/>
      <c r="BJ719" s="79"/>
      <c r="BK719" s="79"/>
      <c r="BL719" s="79"/>
      <c r="BM719" s="79"/>
      <c r="BN719" s="79"/>
      <c r="BO719" s="79"/>
      <c r="BP719" s="79"/>
    </row>
    <row r="720" spans="1:68" ht="12.7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  <c r="AH720" s="79"/>
      <c r="AI720" s="79"/>
      <c r="AJ720" s="79"/>
      <c r="AK720" s="79"/>
      <c r="AL720" s="79"/>
      <c r="AM720" s="79"/>
      <c r="AN720" s="79"/>
      <c r="AO720" s="79"/>
      <c r="AP720" s="79"/>
      <c r="AQ720" s="79"/>
      <c r="AR720" s="79"/>
      <c r="AS720" s="79"/>
      <c r="AT720" s="79"/>
      <c r="AU720" s="79"/>
      <c r="AV720" s="79"/>
      <c r="AW720" s="79"/>
      <c r="AX720" s="79"/>
      <c r="AY720" s="79"/>
      <c r="AZ720" s="79"/>
      <c r="BA720" s="79"/>
      <c r="BB720" s="79"/>
      <c r="BC720" s="79"/>
      <c r="BD720" s="79"/>
      <c r="BE720" s="79"/>
      <c r="BF720" s="79"/>
      <c r="BG720" s="79"/>
      <c r="BH720" s="79"/>
      <c r="BI720" s="79"/>
      <c r="BJ720" s="79"/>
      <c r="BK720" s="79"/>
      <c r="BL720" s="79"/>
      <c r="BM720" s="79"/>
      <c r="BN720" s="79"/>
      <c r="BO720" s="79"/>
      <c r="BP720" s="79"/>
    </row>
    <row r="721" spans="1:68" ht="12.7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  <c r="AH721" s="79"/>
      <c r="AI721" s="79"/>
      <c r="AJ721" s="79"/>
      <c r="AK721" s="79"/>
      <c r="AL721" s="79"/>
      <c r="AM721" s="79"/>
      <c r="AN721" s="79"/>
      <c r="AO721" s="79"/>
      <c r="AP721" s="79"/>
      <c r="AQ721" s="79"/>
      <c r="AR721" s="79"/>
      <c r="AS721" s="79"/>
      <c r="AT721" s="79"/>
      <c r="AU721" s="79"/>
      <c r="AV721" s="79"/>
      <c r="AW721" s="79"/>
      <c r="AX721" s="79"/>
      <c r="AY721" s="79"/>
      <c r="AZ721" s="79"/>
      <c r="BA721" s="79"/>
      <c r="BB721" s="79"/>
      <c r="BC721" s="79"/>
      <c r="BD721" s="79"/>
      <c r="BE721" s="79"/>
      <c r="BF721" s="79"/>
      <c r="BG721" s="79"/>
      <c r="BH721" s="79"/>
      <c r="BI721" s="79"/>
      <c r="BJ721" s="79"/>
      <c r="BK721" s="79"/>
      <c r="BL721" s="79"/>
      <c r="BM721" s="79"/>
      <c r="BN721" s="79"/>
      <c r="BO721" s="79"/>
      <c r="BP721" s="79"/>
    </row>
    <row r="722" spans="1:68" ht="12.7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  <c r="AH722" s="79"/>
      <c r="AI722" s="79"/>
      <c r="AJ722" s="79"/>
      <c r="AK722" s="79"/>
      <c r="AL722" s="79"/>
      <c r="AM722" s="79"/>
      <c r="AN722" s="79"/>
      <c r="AO722" s="79"/>
      <c r="AP722" s="79"/>
      <c r="AQ722" s="79"/>
      <c r="AR722" s="79"/>
      <c r="AS722" s="79"/>
      <c r="AT722" s="79"/>
      <c r="AU722" s="79"/>
      <c r="AV722" s="79"/>
      <c r="AW722" s="79"/>
      <c r="AX722" s="79"/>
      <c r="AY722" s="79"/>
      <c r="AZ722" s="79"/>
      <c r="BA722" s="79"/>
      <c r="BB722" s="79"/>
      <c r="BC722" s="79"/>
      <c r="BD722" s="79"/>
      <c r="BE722" s="79"/>
      <c r="BF722" s="79"/>
      <c r="BG722" s="79"/>
      <c r="BH722" s="79"/>
      <c r="BI722" s="79"/>
      <c r="BJ722" s="79"/>
      <c r="BK722" s="79"/>
      <c r="BL722" s="79"/>
      <c r="BM722" s="79"/>
      <c r="BN722" s="79"/>
      <c r="BO722" s="79"/>
      <c r="BP722" s="79"/>
    </row>
    <row r="723" spans="1:68" ht="12.7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  <c r="AH723" s="79"/>
      <c r="AI723" s="79"/>
      <c r="AJ723" s="79"/>
      <c r="AK723" s="79"/>
      <c r="AL723" s="79"/>
      <c r="AM723" s="79"/>
      <c r="AN723" s="79"/>
      <c r="AO723" s="79"/>
      <c r="AP723" s="79"/>
      <c r="AQ723" s="79"/>
      <c r="AR723" s="79"/>
      <c r="AS723" s="79"/>
      <c r="AT723" s="79"/>
      <c r="AU723" s="79"/>
      <c r="AV723" s="79"/>
      <c r="AW723" s="79"/>
      <c r="AX723" s="79"/>
      <c r="AY723" s="79"/>
      <c r="AZ723" s="79"/>
      <c r="BA723" s="79"/>
      <c r="BB723" s="79"/>
      <c r="BC723" s="79"/>
      <c r="BD723" s="79"/>
      <c r="BE723" s="79"/>
      <c r="BF723" s="79"/>
      <c r="BG723" s="79"/>
      <c r="BH723" s="79"/>
      <c r="BI723" s="79"/>
      <c r="BJ723" s="79"/>
      <c r="BK723" s="79"/>
      <c r="BL723" s="79"/>
      <c r="BM723" s="79"/>
      <c r="BN723" s="79"/>
      <c r="BO723" s="79"/>
      <c r="BP723" s="79"/>
    </row>
    <row r="724" spans="1:68" ht="12.7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  <c r="AH724" s="79"/>
      <c r="AI724" s="79"/>
      <c r="AJ724" s="79"/>
      <c r="AK724" s="79"/>
      <c r="AL724" s="79"/>
      <c r="AM724" s="79"/>
      <c r="AN724" s="79"/>
      <c r="AO724" s="79"/>
      <c r="AP724" s="79"/>
      <c r="AQ724" s="79"/>
      <c r="AR724" s="79"/>
      <c r="AS724" s="79"/>
      <c r="AT724" s="79"/>
      <c r="AU724" s="79"/>
      <c r="AV724" s="79"/>
      <c r="AW724" s="79"/>
      <c r="AX724" s="79"/>
      <c r="AY724" s="79"/>
      <c r="AZ724" s="79"/>
      <c r="BA724" s="79"/>
      <c r="BB724" s="79"/>
      <c r="BC724" s="79"/>
      <c r="BD724" s="79"/>
      <c r="BE724" s="79"/>
      <c r="BF724" s="79"/>
      <c r="BG724" s="79"/>
      <c r="BH724" s="79"/>
      <c r="BI724" s="79"/>
      <c r="BJ724" s="79"/>
      <c r="BK724" s="79"/>
      <c r="BL724" s="79"/>
      <c r="BM724" s="79"/>
      <c r="BN724" s="79"/>
      <c r="BO724" s="79"/>
      <c r="BP724" s="79"/>
    </row>
    <row r="725" spans="1:68" ht="12.7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  <c r="AH725" s="79"/>
      <c r="AI725" s="79"/>
      <c r="AJ725" s="79"/>
      <c r="AK725" s="79"/>
      <c r="AL725" s="79"/>
      <c r="AM725" s="79"/>
      <c r="AN725" s="79"/>
      <c r="AO725" s="79"/>
      <c r="AP725" s="79"/>
      <c r="AQ725" s="79"/>
      <c r="AR725" s="79"/>
      <c r="AS725" s="79"/>
      <c r="AT725" s="79"/>
      <c r="AU725" s="79"/>
      <c r="AV725" s="79"/>
      <c r="AW725" s="79"/>
      <c r="AX725" s="79"/>
      <c r="AY725" s="79"/>
      <c r="AZ725" s="79"/>
      <c r="BA725" s="79"/>
      <c r="BB725" s="79"/>
      <c r="BC725" s="79"/>
      <c r="BD725" s="79"/>
      <c r="BE725" s="79"/>
      <c r="BF725" s="79"/>
      <c r="BG725" s="79"/>
      <c r="BH725" s="79"/>
      <c r="BI725" s="79"/>
      <c r="BJ725" s="79"/>
      <c r="BK725" s="79"/>
      <c r="BL725" s="79"/>
      <c r="BM725" s="79"/>
      <c r="BN725" s="79"/>
      <c r="BO725" s="79"/>
      <c r="BP725" s="79"/>
    </row>
    <row r="726" spans="1:68" ht="12.7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79"/>
      <c r="AL726" s="79"/>
      <c r="AM726" s="79"/>
      <c r="AN726" s="79"/>
      <c r="AO726" s="79"/>
      <c r="AP726" s="79"/>
      <c r="AQ726" s="79"/>
      <c r="AR726" s="79"/>
      <c r="AS726" s="79"/>
      <c r="AT726" s="79"/>
      <c r="AU726" s="79"/>
      <c r="AV726" s="79"/>
      <c r="AW726" s="79"/>
      <c r="AX726" s="79"/>
      <c r="AY726" s="79"/>
      <c r="AZ726" s="79"/>
      <c r="BA726" s="79"/>
      <c r="BB726" s="79"/>
      <c r="BC726" s="79"/>
      <c r="BD726" s="79"/>
      <c r="BE726" s="79"/>
      <c r="BF726" s="79"/>
      <c r="BG726" s="79"/>
      <c r="BH726" s="79"/>
      <c r="BI726" s="79"/>
      <c r="BJ726" s="79"/>
      <c r="BK726" s="79"/>
      <c r="BL726" s="79"/>
      <c r="BM726" s="79"/>
      <c r="BN726" s="79"/>
      <c r="BO726" s="79"/>
      <c r="BP726" s="79"/>
    </row>
    <row r="727" spans="1:68" ht="12.7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  <c r="AH727" s="79"/>
      <c r="AI727" s="79"/>
      <c r="AJ727" s="79"/>
      <c r="AK727" s="79"/>
      <c r="AL727" s="79"/>
      <c r="AM727" s="79"/>
      <c r="AN727" s="79"/>
      <c r="AO727" s="79"/>
      <c r="AP727" s="79"/>
      <c r="AQ727" s="79"/>
      <c r="AR727" s="79"/>
      <c r="AS727" s="79"/>
      <c r="AT727" s="79"/>
      <c r="AU727" s="79"/>
      <c r="AV727" s="79"/>
      <c r="AW727" s="79"/>
      <c r="AX727" s="79"/>
      <c r="AY727" s="79"/>
      <c r="AZ727" s="79"/>
      <c r="BA727" s="79"/>
      <c r="BB727" s="79"/>
      <c r="BC727" s="79"/>
      <c r="BD727" s="79"/>
      <c r="BE727" s="79"/>
      <c r="BF727" s="79"/>
      <c r="BG727" s="79"/>
      <c r="BH727" s="79"/>
      <c r="BI727" s="79"/>
      <c r="BJ727" s="79"/>
      <c r="BK727" s="79"/>
      <c r="BL727" s="79"/>
      <c r="BM727" s="79"/>
      <c r="BN727" s="79"/>
      <c r="BO727" s="79"/>
      <c r="BP727" s="79"/>
    </row>
    <row r="728" spans="1:68" ht="12.7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  <c r="AH728" s="79"/>
      <c r="AI728" s="79"/>
      <c r="AJ728" s="79"/>
      <c r="AK728" s="79"/>
      <c r="AL728" s="79"/>
      <c r="AM728" s="79"/>
      <c r="AN728" s="79"/>
      <c r="AO728" s="79"/>
      <c r="AP728" s="79"/>
      <c r="AQ728" s="79"/>
      <c r="AR728" s="79"/>
      <c r="AS728" s="79"/>
      <c r="AT728" s="79"/>
      <c r="AU728" s="79"/>
      <c r="AV728" s="79"/>
      <c r="AW728" s="79"/>
      <c r="AX728" s="79"/>
      <c r="AY728" s="79"/>
      <c r="AZ728" s="79"/>
      <c r="BA728" s="79"/>
      <c r="BB728" s="79"/>
      <c r="BC728" s="79"/>
      <c r="BD728" s="79"/>
      <c r="BE728" s="79"/>
      <c r="BF728" s="79"/>
      <c r="BG728" s="79"/>
      <c r="BH728" s="79"/>
      <c r="BI728" s="79"/>
      <c r="BJ728" s="79"/>
      <c r="BK728" s="79"/>
      <c r="BL728" s="79"/>
      <c r="BM728" s="79"/>
      <c r="BN728" s="79"/>
      <c r="BO728" s="79"/>
      <c r="BP728" s="79"/>
    </row>
    <row r="729" spans="1:68" ht="12.7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  <c r="AH729" s="79"/>
      <c r="AI729" s="79"/>
      <c r="AJ729" s="79"/>
      <c r="AK729" s="79"/>
      <c r="AL729" s="79"/>
      <c r="AM729" s="79"/>
      <c r="AN729" s="79"/>
      <c r="AO729" s="79"/>
      <c r="AP729" s="79"/>
      <c r="AQ729" s="79"/>
      <c r="AR729" s="79"/>
      <c r="AS729" s="79"/>
      <c r="AT729" s="79"/>
      <c r="AU729" s="79"/>
      <c r="AV729" s="79"/>
      <c r="AW729" s="79"/>
      <c r="AX729" s="79"/>
      <c r="AY729" s="79"/>
      <c r="AZ729" s="79"/>
      <c r="BA729" s="79"/>
      <c r="BB729" s="79"/>
      <c r="BC729" s="79"/>
      <c r="BD729" s="79"/>
      <c r="BE729" s="79"/>
      <c r="BF729" s="79"/>
      <c r="BG729" s="79"/>
      <c r="BH729" s="79"/>
      <c r="BI729" s="79"/>
      <c r="BJ729" s="79"/>
      <c r="BK729" s="79"/>
      <c r="BL729" s="79"/>
      <c r="BM729" s="79"/>
      <c r="BN729" s="79"/>
      <c r="BO729" s="79"/>
      <c r="BP729" s="79"/>
    </row>
    <row r="730" spans="1:68" ht="12.7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  <c r="AH730" s="79"/>
      <c r="AI730" s="79"/>
      <c r="AJ730" s="79"/>
      <c r="AK730" s="79"/>
      <c r="AL730" s="79"/>
      <c r="AM730" s="79"/>
      <c r="AN730" s="79"/>
      <c r="AO730" s="79"/>
      <c r="AP730" s="79"/>
      <c r="AQ730" s="79"/>
      <c r="AR730" s="79"/>
      <c r="AS730" s="79"/>
      <c r="AT730" s="79"/>
      <c r="AU730" s="79"/>
      <c r="AV730" s="79"/>
      <c r="AW730" s="79"/>
      <c r="AX730" s="79"/>
      <c r="AY730" s="79"/>
      <c r="AZ730" s="79"/>
      <c r="BA730" s="79"/>
      <c r="BB730" s="79"/>
      <c r="BC730" s="79"/>
      <c r="BD730" s="79"/>
      <c r="BE730" s="79"/>
      <c r="BF730" s="79"/>
      <c r="BG730" s="79"/>
      <c r="BH730" s="79"/>
      <c r="BI730" s="79"/>
      <c r="BJ730" s="79"/>
      <c r="BK730" s="79"/>
      <c r="BL730" s="79"/>
      <c r="BM730" s="79"/>
      <c r="BN730" s="79"/>
      <c r="BO730" s="79"/>
      <c r="BP730" s="79"/>
    </row>
    <row r="731" spans="1:68" ht="12.7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  <c r="AH731" s="79"/>
      <c r="AI731" s="79"/>
      <c r="AJ731" s="79"/>
      <c r="AK731" s="79"/>
      <c r="AL731" s="79"/>
      <c r="AM731" s="79"/>
      <c r="AN731" s="79"/>
      <c r="AO731" s="79"/>
      <c r="AP731" s="79"/>
      <c r="AQ731" s="79"/>
      <c r="AR731" s="79"/>
      <c r="AS731" s="79"/>
      <c r="AT731" s="79"/>
      <c r="AU731" s="79"/>
      <c r="AV731" s="79"/>
      <c r="AW731" s="79"/>
      <c r="AX731" s="79"/>
      <c r="AY731" s="79"/>
      <c r="AZ731" s="79"/>
      <c r="BA731" s="79"/>
      <c r="BB731" s="79"/>
      <c r="BC731" s="79"/>
      <c r="BD731" s="79"/>
      <c r="BE731" s="79"/>
      <c r="BF731" s="79"/>
      <c r="BG731" s="79"/>
      <c r="BH731" s="79"/>
      <c r="BI731" s="79"/>
      <c r="BJ731" s="79"/>
      <c r="BK731" s="79"/>
      <c r="BL731" s="79"/>
      <c r="BM731" s="79"/>
      <c r="BN731" s="79"/>
      <c r="BO731" s="79"/>
      <c r="BP731" s="79"/>
    </row>
    <row r="732" spans="1:68" ht="12.7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  <c r="AR732" s="79"/>
      <c r="AS732" s="79"/>
      <c r="AT732" s="79"/>
      <c r="AU732" s="79"/>
      <c r="AV732" s="79"/>
      <c r="AW732" s="79"/>
      <c r="AX732" s="79"/>
      <c r="AY732" s="79"/>
      <c r="AZ732" s="79"/>
      <c r="BA732" s="79"/>
      <c r="BB732" s="79"/>
      <c r="BC732" s="79"/>
      <c r="BD732" s="79"/>
      <c r="BE732" s="79"/>
      <c r="BF732" s="79"/>
      <c r="BG732" s="79"/>
      <c r="BH732" s="79"/>
      <c r="BI732" s="79"/>
      <c r="BJ732" s="79"/>
      <c r="BK732" s="79"/>
      <c r="BL732" s="79"/>
      <c r="BM732" s="79"/>
      <c r="BN732" s="79"/>
      <c r="BO732" s="79"/>
      <c r="BP732" s="79"/>
    </row>
    <row r="733" spans="1:68" ht="12.7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  <c r="AH733" s="79"/>
      <c r="AI733" s="79"/>
      <c r="AJ733" s="79"/>
      <c r="AK733" s="79"/>
      <c r="AL733" s="79"/>
      <c r="AM733" s="79"/>
      <c r="AN733" s="79"/>
      <c r="AO733" s="79"/>
      <c r="AP733" s="79"/>
      <c r="AQ733" s="79"/>
      <c r="AR733" s="79"/>
      <c r="AS733" s="79"/>
      <c r="AT733" s="79"/>
      <c r="AU733" s="79"/>
      <c r="AV733" s="79"/>
      <c r="AW733" s="79"/>
      <c r="AX733" s="79"/>
      <c r="AY733" s="79"/>
      <c r="AZ733" s="79"/>
      <c r="BA733" s="79"/>
      <c r="BB733" s="79"/>
      <c r="BC733" s="79"/>
      <c r="BD733" s="79"/>
      <c r="BE733" s="79"/>
      <c r="BF733" s="79"/>
      <c r="BG733" s="79"/>
      <c r="BH733" s="79"/>
      <c r="BI733" s="79"/>
      <c r="BJ733" s="79"/>
      <c r="BK733" s="79"/>
      <c r="BL733" s="79"/>
      <c r="BM733" s="79"/>
      <c r="BN733" s="79"/>
      <c r="BO733" s="79"/>
      <c r="BP733" s="79"/>
    </row>
    <row r="734" spans="1:68" ht="12.7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  <c r="AH734" s="79"/>
      <c r="AI734" s="79"/>
      <c r="AJ734" s="79"/>
      <c r="AK734" s="79"/>
      <c r="AL734" s="79"/>
      <c r="AM734" s="79"/>
      <c r="AN734" s="79"/>
      <c r="AO734" s="79"/>
      <c r="AP734" s="79"/>
      <c r="AQ734" s="79"/>
      <c r="AR734" s="79"/>
      <c r="AS734" s="79"/>
      <c r="AT734" s="79"/>
      <c r="AU734" s="79"/>
      <c r="AV734" s="79"/>
      <c r="AW734" s="79"/>
      <c r="AX734" s="79"/>
      <c r="AY734" s="79"/>
      <c r="AZ734" s="79"/>
      <c r="BA734" s="79"/>
      <c r="BB734" s="79"/>
      <c r="BC734" s="79"/>
      <c r="BD734" s="79"/>
      <c r="BE734" s="79"/>
      <c r="BF734" s="79"/>
      <c r="BG734" s="79"/>
      <c r="BH734" s="79"/>
      <c r="BI734" s="79"/>
      <c r="BJ734" s="79"/>
      <c r="BK734" s="79"/>
      <c r="BL734" s="79"/>
      <c r="BM734" s="79"/>
      <c r="BN734" s="79"/>
      <c r="BO734" s="79"/>
      <c r="BP734" s="79"/>
    </row>
    <row r="735" spans="1:68" ht="12.7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  <c r="AH735" s="79"/>
      <c r="AI735" s="79"/>
      <c r="AJ735" s="79"/>
      <c r="AK735" s="79"/>
      <c r="AL735" s="79"/>
      <c r="AM735" s="79"/>
      <c r="AN735" s="79"/>
      <c r="AO735" s="79"/>
      <c r="AP735" s="79"/>
      <c r="AQ735" s="79"/>
      <c r="AR735" s="79"/>
      <c r="AS735" s="79"/>
      <c r="AT735" s="79"/>
      <c r="AU735" s="79"/>
      <c r="AV735" s="79"/>
      <c r="AW735" s="79"/>
      <c r="AX735" s="79"/>
      <c r="AY735" s="79"/>
      <c r="AZ735" s="79"/>
      <c r="BA735" s="79"/>
      <c r="BB735" s="79"/>
      <c r="BC735" s="79"/>
      <c r="BD735" s="79"/>
      <c r="BE735" s="79"/>
      <c r="BF735" s="79"/>
      <c r="BG735" s="79"/>
      <c r="BH735" s="79"/>
      <c r="BI735" s="79"/>
      <c r="BJ735" s="79"/>
      <c r="BK735" s="79"/>
      <c r="BL735" s="79"/>
      <c r="BM735" s="79"/>
      <c r="BN735" s="79"/>
      <c r="BO735" s="79"/>
      <c r="BP735" s="79"/>
    </row>
    <row r="736" spans="1:68" ht="12.7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  <c r="AH736" s="79"/>
      <c r="AI736" s="79"/>
      <c r="AJ736" s="79"/>
      <c r="AK736" s="79"/>
      <c r="AL736" s="79"/>
      <c r="AM736" s="79"/>
      <c r="AN736" s="79"/>
      <c r="AO736" s="79"/>
      <c r="AP736" s="79"/>
      <c r="AQ736" s="79"/>
      <c r="AR736" s="79"/>
      <c r="AS736" s="79"/>
      <c r="AT736" s="79"/>
      <c r="AU736" s="79"/>
      <c r="AV736" s="79"/>
      <c r="AW736" s="79"/>
      <c r="AX736" s="79"/>
      <c r="AY736" s="79"/>
      <c r="AZ736" s="79"/>
      <c r="BA736" s="79"/>
      <c r="BB736" s="79"/>
      <c r="BC736" s="79"/>
      <c r="BD736" s="79"/>
      <c r="BE736" s="79"/>
      <c r="BF736" s="79"/>
      <c r="BG736" s="79"/>
      <c r="BH736" s="79"/>
      <c r="BI736" s="79"/>
      <c r="BJ736" s="79"/>
      <c r="BK736" s="79"/>
      <c r="BL736" s="79"/>
      <c r="BM736" s="79"/>
      <c r="BN736" s="79"/>
      <c r="BO736" s="79"/>
      <c r="BP736" s="79"/>
    </row>
    <row r="737" spans="1:68" ht="12.7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  <c r="AH737" s="79"/>
      <c r="AI737" s="79"/>
      <c r="AJ737" s="79"/>
      <c r="AK737" s="79"/>
      <c r="AL737" s="79"/>
      <c r="AM737" s="79"/>
      <c r="AN737" s="79"/>
      <c r="AO737" s="79"/>
      <c r="AP737" s="79"/>
      <c r="AQ737" s="79"/>
      <c r="AR737" s="79"/>
      <c r="AS737" s="79"/>
      <c r="AT737" s="79"/>
      <c r="AU737" s="79"/>
      <c r="AV737" s="79"/>
      <c r="AW737" s="79"/>
      <c r="AX737" s="79"/>
      <c r="AY737" s="79"/>
      <c r="AZ737" s="79"/>
      <c r="BA737" s="79"/>
      <c r="BB737" s="79"/>
      <c r="BC737" s="79"/>
      <c r="BD737" s="79"/>
      <c r="BE737" s="79"/>
      <c r="BF737" s="79"/>
      <c r="BG737" s="79"/>
      <c r="BH737" s="79"/>
      <c r="BI737" s="79"/>
      <c r="BJ737" s="79"/>
      <c r="BK737" s="79"/>
      <c r="BL737" s="79"/>
      <c r="BM737" s="79"/>
      <c r="BN737" s="79"/>
      <c r="BO737" s="79"/>
      <c r="BP737" s="79"/>
    </row>
    <row r="738" spans="1:68" ht="12.7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  <c r="AH738" s="79"/>
      <c r="AI738" s="79"/>
      <c r="AJ738" s="79"/>
      <c r="AK738" s="79"/>
      <c r="AL738" s="79"/>
      <c r="AM738" s="79"/>
      <c r="AN738" s="79"/>
      <c r="AO738" s="79"/>
      <c r="AP738" s="79"/>
      <c r="AQ738" s="79"/>
      <c r="AR738" s="79"/>
      <c r="AS738" s="79"/>
      <c r="AT738" s="79"/>
      <c r="AU738" s="79"/>
      <c r="AV738" s="79"/>
      <c r="AW738" s="79"/>
      <c r="AX738" s="79"/>
      <c r="AY738" s="79"/>
      <c r="AZ738" s="79"/>
      <c r="BA738" s="79"/>
      <c r="BB738" s="79"/>
      <c r="BC738" s="79"/>
      <c r="BD738" s="79"/>
      <c r="BE738" s="79"/>
      <c r="BF738" s="79"/>
      <c r="BG738" s="79"/>
      <c r="BH738" s="79"/>
      <c r="BI738" s="79"/>
      <c r="BJ738" s="79"/>
      <c r="BK738" s="79"/>
      <c r="BL738" s="79"/>
      <c r="BM738" s="79"/>
      <c r="BN738" s="79"/>
      <c r="BO738" s="79"/>
      <c r="BP738" s="79"/>
    </row>
    <row r="739" spans="1:68" ht="12.7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  <c r="AH739" s="79"/>
      <c r="AI739" s="79"/>
      <c r="AJ739" s="79"/>
      <c r="AK739" s="79"/>
      <c r="AL739" s="79"/>
      <c r="AM739" s="79"/>
      <c r="AN739" s="79"/>
      <c r="AO739" s="79"/>
      <c r="AP739" s="79"/>
      <c r="AQ739" s="79"/>
      <c r="AR739" s="79"/>
      <c r="AS739" s="79"/>
      <c r="AT739" s="79"/>
      <c r="AU739" s="79"/>
      <c r="AV739" s="79"/>
      <c r="AW739" s="79"/>
      <c r="AX739" s="79"/>
      <c r="AY739" s="79"/>
      <c r="AZ739" s="79"/>
      <c r="BA739" s="79"/>
      <c r="BB739" s="79"/>
      <c r="BC739" s="79"/>
      <c r="BD739" s="79"/>
      <c r="BE739" s="79"/>
      <c r="BF739" s="79"/>
      <c r="BG739" s="79"/>
      <c r="BH739" s="79"/>
      <c r="BI739" s="79"/>
      <c r="BJ739" s="79"/>
      <c r="BK739" s="79"/>
      <c r="BL739" s="79"/>
      <c r="BM739" s="79"/>
      <c r="BN739" s="79"/>
      <c r="BO739" s="79"/>
      <c r="BP739" s="79"/>
    </row>
    <row r="740" spans="1:68" ht="12.7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  <c r="AH740" s="79"/>
      <c r="AI740" s="79"/>
      <c r="AJ740" s="79"/>
      <c r="AK740" s="79"/>
      <c r="AL740" s="79"/>
      <c r="AM740" s="79"/>
      <c r="AN740" s="79"/>
      <c r="AO740" s="79"/>
      <c r="AP740" s="79"/>
      <c r="AQ740" s="79"/>
      <c r="AR740" s="79"/>
      <c r="AS740" s="79"/>
      <c r="AT740" s="79"/>
      <c r="AU740" s="79"/>
      <c r="AV740" s="79"/>
      <c r="AW740" s="79"/>
      <c r="AX740" s="79"/>
      <c r="AY740" s="79"/>
      <c r="AZ740" s="79"/>
      <c r="BA740" s="79"/>
      <c r="BB740" s="79"/>
      <c r="BC740" s="79"/>
      <c r="BD740" s="79"/>
      <c r="BE740" s="79"/>
      <c r="BF740" s="79"/>
      <c r="BG740" s="79"/>
      <c r="BH740" s="79"/>
      <c r="BI740" s="79"/>
      <c r="BJ740" s="79"/>
      <c r="BK740" s="79"/>
      <c r="BL740" s="79"/>
      <c r="BM740" s="79"/>
      <c r="BN740" s="79"/>
      <c r="BO740" s="79"/>
      <c r="BP740" s="79"/>
    </row>
    <row r="741" spans="1:68" ht="12.7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79"/>
      <c r="AL741" s="79"/>
      <c r="AM741" s="79"/>
      <c r="AN741" s="79"/>
      <c r="AO741" s="79"/>
      <c r="AP741" s="79"/>
      <c r="AQ741" s="79"/>
      <c r="AR741" s="79"/>
      <c r="AS741" s="79"/>
      <c r="AT741" s="79"/>
      <c r="AU741" s="79"/>
      <c r="AV741" s="79"/>
      <c r="AW741" s="79"/>
      <c r="AX741" s="79"/>
      <c r="AY741" s="79"/>
      <c r="AZ741" s="79"/>
      <c r="BA741" s="79"/>
      <c r="BB741" s="79"/>
      <c r="BC741" s="79"/>
      <c r="BD741" s="79"/>
      <c r="BE741" s="79"/>
      <c r="BF741" s="79"/>
      <c r="BG741" s="79"/>
      <c r="BH741" s="79"/>
      <c r="BI741" s="79"/>
      <c r="BJ741" s="79"/>
      <c r="BK741" s="79"/>
      <c r="BL741" s="79"/>
      <c r="BM741" s="79"/>
      <c r="BN741" s="79"/>
      <c r="BO741" s="79"/>
      <c r="BP741" s="79"/>
    </row>
    <row r="742" spans="1:68" ht="12.7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  <c r="AH742" s="79"/>
      <c r="AI742" s="79"/>
      <c r="AJ742" s="79"/>
      <c r="AK742" s="79"/>
      <c r="AL742" s="79"/>
      <c r="AM742" s="79"/>
      <c r="AN742" s="79"/>
      <c r="AO742" s="79"/>
      <c r="AP742" s="79"/>
      <c r="AQ742" s="79"/>
      <c r="AR742" s="79"/>
      <c r="AS742" s="79"/>
      <c r="AT742" s="79"/>
      <c r="AU742" s="79"/>
      <c r="AV742" s="79"/>
      <c r="AW742" s="79"/>
      <c r="AX742" s="79"/>
      <c r="AY742" s="79"/>
      <c r="AZ742" s="79"/>
      <c r="BA742" s="79"/>
      <c r="BB742" s="79"/>
      <c r="BC742" s="79"/>
      <c r="BD742" s="79"/>
      <c r="BE742" s="79"/>
      <c r="BF742" s="79"/>
      <c r="BG742" s="79"/>
      <c r="BH742" s="79"/>
      <c r="BI742" s="79"/>
      <c r="BJ742" s="79"/>
      <c r="BK742" s="79"/>
      <c r="BL742" s="79"/>
      <c r="BM742" s="79"/>
      <c r="BN742" s="79"/>
      <c r="BO742" s="79"/>
      <c r="BP742" s="79"/>
    </row>
    <row r="743" spans="1:68" ht="12.7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F743" s="79"/>
      <c r="BG743" s="79"/>
      <c r="BH743" s="79"/>
      <c r="BI743" s="79"/>
      <c r="BJ743" s="79"/>
      <c r="BK743" s="79"/>
      <c r="BL743" s="79"/>
      <c r="BM743" s="79"/>
      <c r="BN743" s="79"/>
      <c r="BO743" s="79"/>
      <c r="BP743" s="79"/>
    </row>
    <row r="744" spans="1:68" ht="12.7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  <c r="AH744" s="79"/>
      <c r="AI744" s="79"/>
      <c r="AJ744" s="79"/>
      <c r="AK744" s="79"/>
      <c r="AL744" s="79"/>
      <c r="AM744" s="79"/>
      <c r="AN744" s="79"/>
      <c r="AO744" s="79"/>
      <c r="AP744" s="79"/>
      <c r="AQ744" s="79"/>
      <c r="AR744" s="79"/>
      <c r="AS744" s="79"/>
      <c r="AT744" s="79"/>
      <c r="AU744" s="79"/>
      <c r="AV744" s="79"/>
      <c r="AW744" s="79"/>
      <c r="AX744" s="79"/>
      <c r="AY744" s="79"/>
      <c r="AZ744" s="79"/>
      <c r="BA744" s="79"/>
      <c r="BB744" s="79"/>
      <c r="BC744" s="79"/>
      <c r="BD744" s="79"/>
      <c r="BE744" s="79"/>
      <c r="BF744" s="79"/>
      <c r="BG744" s="79"/>
      <c r="BH744" s="79"/>
      <c r="BI744" s="79"/>
      <c r="BJ744" s="79"/>
      <c r="BK744" s="79"/>
      <c r="BL744" s="79"/>
      <c r="BM744" s="79"/>
      <c r="BN744" s="79"/>
      <c r="BO744" s="79"/>
      <c r="BP744" s="79"/>
    </row>
    <row r="745" spans="1:68" ht="12.7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  <c r="AH745" s="79"/>
      <c r="AI745" s="79"/>
      <c r="AJ745" s="79"/>
      <c r="AK745" s="79"/>
      <c r="AL745" s="79"/>
      <c r="AM745" s="79"/>
      <c r="AN745" s="79"/>
      <c r="AO745" s="79"/>
      <c r="AP745" s="79"/>
      <c r="AQ745" s="79"/>
      <c r="AR745" s="79"/>
      <c r="AS745" s="79"/>
      <c r="AT745" s="79"/>
      <c r="AU745" s="79"/>
      <c r="AV745" s="79"/>
      <c r="AW745" s="79"/>
      <c r="AX745" s="79"/>
      <c r="AY745" s="79"/>
      <c r="AZ745" s="79"/>
      <c r="BA745" s="79"/>
      <c r="BB745" s="79"/>
      <c r="BC745" s="79"/>
      <c r="BD745" s="79"/>
      <c r="BE745" s="79"/>
      <c r="BF745" s="79"/>
      <c r="BG745" s="79"/>
      <c r="BH745" s="79"/>
      <c r="BI745" s="79"/>
      <c r="BJ745" s="79"/>
      <c r="BK745" s="79"/>
      <c r="BL745" s="79"/>
      <c r="BM745" s="79"/>
      <c r="BN745" s="79"/>
      <c r="BO745" s="79"/>
      <c r="BP745" s="79"/>
    </row>
    <row r="746" spans="1:68" ht="12.7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  <c r="AH746" s="79"/>
      <c r="AI746" s="79"/>
      <c r="AJ746" s="79"/>
      <c r="AK746" s="79"/>
      <c r="AL746" s="79"/>
      <c r="AM746" s="79"/>
      <c r="AN746" s="79"/>
      <c r="AO746" s="79"/>
      <c r="AP746" s="79"/>
      <c r="AQ746" s="79"/>
      <c r="AR746" s="79"/>
      <c r="AS746" s="79"/>
      <c r="AT746" s="79"/>
      <c r="AU746" s="79"/>
      <c r="AV746" s="79"/>
      <c r="AW746" s="79"/>
      <c r="AX746" s="79"/>
      <c r="AY746" s="79"/>
      <c r="AZ746" s="79"/>
      <c r="BA746" s="79"/>
      <c r="BB746" s="79"/>
      <c r="BC746" s="79"/>
      <c r="BD746" s="79"/>
      <c r="BE746" s="79"/>
      <c r="BF746" s="79"/>
      <c r="BG746" s="79"/>
      <c r="BH746" s="79"/>
      <c r="BI746" s="79"/>
      <c r="BJ746" s="79"/>
      <c r="BK746" s="79"/>
      <c r="BL746" s="79"/>
      <c r="BM746" s="79"/>
      <c r="BN746" s="79"/>
      <c r="BO746" s="79"/>
      <c r="BP746" s="79"/>
    </row>
    <row r="747" spans="1:68" ht="12.7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  <c r="AH747" s="79"/>
      <c r="AI747" s="79"/>
      <c r="AJ747" s="79"/>
      <c r="AK747" s="79"/>
      <c r="AL747" s="79"/>
      <c r="AM747" s="79"/>
      <c r="AN747" s="79"/>
      <c r="AO747" s="79"/>
      <c r="AP747" s="79"/>
      <c r="AQ747" s="79"/>
      <c r="AR747" s="79"/>
      <c r="AS747" s="79"/>
      <c r="AT747" s="79"/>
      <c r="AU747" s="79"/>
      <c r="AV747" s="79"/>
      <c r="AW747" s="79"/>
      <c r="AX747" s="79"/>
      <c r="AY747" s="79"/>
      <c r="AZ747" s="79"/>
      <c r="BA747" s="79"/>
      <c r="BB747" s="79"/>
      <c r="BC747" s="79"/>
      <c r="BD747" s="79"/>
      <c r="BE747" s="79"/>
      <c r="BF747" s="79"/>
      <c r="BG747" s="79"/>
      <c r="BH747" s="79"/>
      <c r="BI747" s="79"/>
      <c r="BJ747" s="79"/>
      <c r="BK747" s="79"/>
      <c r="BL747" s="79"/>
      <c r="BM747" s="79"/>
      <c r="BN747" s="79"/>
      <c r="BO747" s="79"/>
      <c r="BP747" s="79"/>
    </row>
    <row r="748" spans="1:68" ht="12.7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  <c r="AH748" s="79"/>
      <c r="AI748" s="79"/>
      <c r="AJ748" s="79"/>
      <c r="AK748" s="79"/>
      <c r="AL748" s="79"/>
      <c r="AM748" s="79"/>
      <c r="AN748" s="79"/>
      <c r="AO748" s="79"/>
      <c r="AP748" s="79"/>
      <c r="AQ748" s="79"/>
      <c r="AR748" s="79"/>
      <c r="AS748" s="79"/>
      <c r="AT748" s="79"/>
      <c r="AU748" s="79"/>
      <c r="AV748" s="79"/>
      <c r="AW748" s="79"/>
      <c r="AX748" s="79"/>
      <c r="AY748" s="79"/>
      <c r="AZ748" s="79"/>
      <c r="BA748" s="79"/>
      <c r="BB748" s="79"/>
      <c r="BC748" s="79"/>
      <c r="BD748" s="79"/>
      <c r="BE748" s="79"/>
      <c r="BF748" s="79"/>
      <c r="BG748" s="79"/>
      <c r="BH748" s="79"/>
      <c r="BI748" s="79"/>
      <c r="BJ748" s="79"/>
      <c r="BK748" s="79"/>
      <c r="BL748" s="79"/>
      <c r="BM748" s="79"/>
      <c r="BN748" s="79"/>
      <c r="BO748" s="79"/>
      <c r="BP748" s="79"/>
    </row>
    <row r="749" spans="1:68" ht="12.7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  <c r="AH749" s="79"/>
      <c r="AI749" s="79"/>
      <c r="AJ749" s="79"/>
      <c r="AK749" s="79"/>
      <c r="AL749" s="79"/>
      <c r="AM749" s="79"/>
      <c r="AN749" s="79"/>
      <c r="AO749" s="79"/>
      <c r="AP749" s="79"/>
      <c r="AQ749" s="79"/>
      <c r="AR749" s="79"/>
      <c r="AS749" s="79"/>
      <c r="AT749" s="79"/>
      <c r="AU749" s="79"/>
      <c r="AV749" s="79"/>
      <c r="AW749" s="79"/>
      <c r="AX749" s="79"/>
      <c r="AY749" s="79"/>
      <c r="AZ749" s="79"/>
      <c r="BA749" s="79"/>
      <c r="BB749" s="79"/>
      <c r="BC749" s="79"/>
      <c r="BD749" s="79"/>
      <c r="BE749" s="79"/>
      <c r="BF749" s="79"/>
      <c r="BG749" s="79"/>
      <c r="BH749" s="79"/>
      <c r="BI749" s="79"/>
      <c r="BJ749" s="79"/>
      <c r="BK749" s="79"/>
      <c r="BL749" s="79"/>
      <c r="BM749" s="79"/>
      <c r="BN749" s="79"/>
      <c r="BO749" s="79"/>
      <c r="BP749" s="79"/>
    </row>
    <row r="750" spans="1:68" ht="12.7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  <c r="AH750" s="79"/>
      <c r="AI750" s="79"/>
      <c r="AJ750" s="79"/>
      <c r="AK750" s="79"/>
      <c r="AL750" s="79"/>
      <c r="AM750" s="79"/>
      <c r="AN750" s="79"/>
      <c r="AO750" s="79"/>
      <c r="AP750" s="79"/>
      <c r="AQ750" s="79"/>
      <c r="AR750" s="79"/>
      <c r="AS750" s="79"/>
      <c r="AT750" s="79"/>
      <c r="AU750" s="79"/>
      <c r="AV750" s="79"/>
      <c r="AW750" s="79"/>
      <c r="AX750" s="79"/>
      <c r="AY750" s="79"/>
      <c r="AZ750" s="79"/>
      <c r="BA750" s="79"/>
      <c r="BB750" s="79"/>
      <c r="BC750" s="79"/>
      <c r="BD750" s="79"/>
      <c r="BE750" s="79"/>
      <c r="BF750" s="79"/>
      <c r="BG750" s="79"/>
      <c r="BH750" s="79"/>
      <c r="BI750" s="79"/>
      <c r="BJ750" s="79"/>
      <c r="BK750" s="79"/>
      <c r="BL750" s="79"/>
      <c r="BM750" s="79"/>
      <c r="BN750" s="79"/>
      <c r="BO750" s="79"/>
      <c r="BP750" s="79"/>
    </row>
    <row r="751" spans="1:68" ht="12.7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  <c r="AH751" s="79"/>
      <c r="AI751" s="79"/>
      <c r="AJ751" s="79"/>
      <c r="AK751" s="79"/>
      <c r="AL751" s="79"/>
      <c r="AM751" s="79"/>
      <c r="AN751" s="79"/>
      <c r="AO751" s="79"/>
      <c r="AP751" s="79"/>
      <c r="AQ751" s="79"/>
      <c r="AR751" s="79"/>
      <c r="AS751" s="79"/>
      <c r="AT751" s="79"/>
      <c r="AU751" s="79"/>
      <c r="AV751" s="79"/>
      <c r="AW751" s="79"/>
      <c r="AX751" s="79"/>
      <c r="AY751" s="79"/>
      <c r="AZ751" s="79"/>
      <c r="BA751" s="79"/>
      <c r="BB751" s="79"/>
      <c r="BC751" s="79"/>
      <c r="BD751" s="79"/>
      <c r="BE751" s="79"/>
      <c r="BF751" s="79"/>
      <c r="BG751" s="79"/>
      <c r="BH751" s="79"/>
      <c r="BI751" s="79"/>
      <c r="BJ751" s="79"/>
      <c r="BK751" s="79"/>
      <c r="BL751" s="79"/>
      <c r="BM751" s="79"/>
      <c r="BN751" s="79"/>
      <c r="BO751" s="79"/>
      <c r="BP751" s="79"/>
    </row>
    <row r="752" spans="1:68" ht="12.7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  <c r="AH752" s="79"/>
      <c r="AI752" s="79"/>
      <c r="AJ752" s="79"/>
      <c r="AK752" s="79"/>
      <c r="AL752" s="79"/>
      <c r="AM752" s="79"/>
      <c r="AN752" s="79"/>
      <c r="AO752" s="79"/>
      <c r="AP752" s="79"/>
      <c r="AQ752" s="79"/>
      <c r="AR752" s="79"/>
      <c r="AS752" s="79"/>
      <c r="AT752" s="79"/>
      <c r="AU752" s="79"/>
      <c r="AV752" s="79"/>
      <c r="AW752" s="79"/>
      <c r="AX752" s="79"/>
      <c r="AY752" s="79"/>
      <c r="AZ752" s="79"/>
      <c r="BA752" s="79"/>
      <c r="BB752" s="79"/>
      <c r="BC752" s="79"/>
      <c r="BD752" s="79"/>
      <c r="BE752" s="79"/>
      <c r="BF752" s="79"/>
      <c r="BG752" s="79"/>
      <c r="BH752" s="79"/>
      <c r="BI752" s="79"/>
      <c r="BJ752" s="79"/>
      <c r="BK752" s="79"/>
      <c r="BL752" s="79"/>
      <c r="BM752" s="79"/>
      <c r="BN752" s="79"/>
      <c r="BO752" s="79"/>
      <c r="BP752" s="79"/>
    </row>
    <row r="753" spans="1:68" ht="12.7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  <c r="AH753" s="79"/>
      <c r="AI753" s="79"/>
      <c r="AJ753" s="79"/>
      <c r="AK753" s="79"/>
      <c r="AL753" s="79"/>
      <c r="AM753" s="79"/>
      <c r="AN753" s="79"/>
      <c r="AO753" s="79"/>
      <c r="AP753" s="79"/>
      <c r="AQ753" s="79"/>
      <c r="AR753" s="79"/>
      <c r="AS753" s="79"/>
      <c r="AT753" s="79"/>
      <c r="AU753" s="79"/>
      <c r="AV753" s="79"/>
      <c r="AW753" s="79"/>
      <c r="AX753" s="79"/>
      <c r="AY753" s="79"/>
      <c r="AZ753" s="79"/>
      <c r="BA753" s="79"/>
      <c r="BB753" s="79"/>
      <c r="BC753" s="79"/>
      <c r="BD753" s="79"/>
      <c r="BE753" s="79"/>
      <c r="BF753" s="79"/>
      <c r="BG753" s="79"/>
      <c r="BH753" s="79"/>
      <c r="BI753" s="79"/>
      <c r="BJ753" s="79"/>
      <c r="BK753" s="79"/>
      <c r="BL753" s="79"/>
      <c r="BM753" s="79"/>
      <c r="BN753" s="79"/>
      <c r="BO753" s="79"/>
      <c r="BP753" s="79"/>
    </row>
    <row r="754" spans="1:68" ht="12.7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  <c r="AT754" s="79"/>
      <c r="AU754" s="79"/>
      <c r="AV754" s="79"/>
      <c r="AW754" s="79"/>
      <c r="AX754" s="79"/>
      <c r="AY754" s="79"/>
      <c r="AZ754" s="79"/>
      <c r="BA754" s="79"/>
      <c r="BB754" s="79"/>
      <c r="BC754" s="79"/>
      <c r="BD754" s="79"/>
      <c r="BE754" s="79"/>
      <c r="BF754" s="79"/>
      <c r="BG754" s="79"/>
      <c r="BH754" s="79"/>
      <c r="BI754" s="79"/>
      <c r="BJ754" s="79"/>
      <c r="BK754" s="79"/>
      <c r="BL754" s="79"/>
      <c r="BM754" s="79"/>
      <c r="BN754" s="79"/>
      <c r="BO754" s="79"/>
      <c r="BP754" s="79"/>
    </row>
    <row r="755" spans="1:68" ht="12.7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79"/>
      <c r="AL755" s="79"/>
      <c r="AM755" s="79"/>
      <c r="AN755" s="79"/>
      <c r="AO755" s="79"/>
      <c r="AP755" s="79"/>
      <c r="AQ755" s="79"/>
      <c r="AR755" s="79"/>
      <c r="AS755" s="79"/>
      <c r="AT755" s="79"/>
      <c r="AU755" s="79"/>
      <c r="AV755" s="79"/>
      <c r="AW755" s="79"/>
      <c r="AX755" s="79"/>
      <c r="AY755" s="79"/>
      <c r="AZ755" s="79"/>
      <c r="BA755" s="79"/>
      <c r="BB755" s="79"/>
      <c r="BC755" s="79"/>
      <c r="BD755" s="79"/>
      <c r="BE755" s="79"/>
      <c r="BF755" s="79"/>
      <c r="BG755" s="79"/>
      <c r="BH755" s="79"/>
      <c r="BI755" s="79"/>
      <c r="BJ755" s="79"/>
      <c r="BK755" s="79"/>
      <c r="BL755" s="79"/>
      <c r="BM755" s="79"/>
      <c r="BN755" s="79"/>
      <c r="BO755" s="79"/>
      <c r="BP755" s="79"/>
    </row>
    <row r="756" spans="1:68" ht="12.7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  <c r="AH756" s="79"/>
      <c r="AI756" s="79"/>
      <c r="AJ756" s="79"/>
      <c r="AK756" s="79"/>
      <c r="AL756" s="79"/>
      <c r="AM756" s="79"/>
      <c r="AN756" s="79"/>
      <c r="AO756" s="79"/>
      <c r="AP756" s="79"/>
      <c r="AQ756" s="79"/>
      <c r="AR756" s="79"/>
      <c r="AS756" s="79"/>
      <c r="AT756" s="79"/>
      <c r="AU756" s="79"/>
      <c r="AV756" s="79"/>
      <c r="AW756" s="79"/>
      <c r="AX756" s="79"/>
      <c r="AY756" s="79"/>
      <c r="AZ756" s="79"/>
      <c r="BA756" s="79"/>
      <c r="BB756" s="79"/>
      <c r="BC756" s="79"/>
      <c r="BD756" s="79"/>
      <c r="BE756" s="79"/>
      <c r="BF756" s="79"/>
      <c r="BG756" s="79"/>
      <c r="BH756" s="79"/>
      <c r="BI756" s="79"/>
      <c r="BJ756" s="79"/>
      <c r="BK756" s="79"/>
      <c r="BL756" s="79"/>
      <c r="BM756" s="79"/>
      <c r="BN756" s="79"/>
      <c r="BO756" s="79"/>
      <c r="BP756" s="79"/>
    </row>
    <row r="757" spans="1:68" ht="12.7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  <c r="AH757" s="79"/>
      <c r="AI757" s="79"/>
      <c r="AJ757" s="79"/>
      <c r="AK757" s="79"/>
      <c r="AL757" s="79"/>
      <c r="AM757" s="79"/>
      <c r="AN757" s="79"/>
      <c r="AO757" s="79"/>
      <c r="AP757" s="79"/>
      <c r="AQ757" s="79"/>
      <c r="AR757" s="79"/>
      <c r="AS757" s="79"/>
      <c r="AT757" s="79"/>
      <c r="AU757" s="79"/>
      <c r="AV757" s="79"/>
      <c r="AW757" s="79"/>
      <c r="AX757" s="79"/>
      <c r="AY757" s="79"/>
      <c r="AZ757" s="79"/>
      <c r="BA757" s="79"/>
      <c r="BB757" s="79"/>
      <c r="BC757" s="79"/>
      <c r="BD757" s="79"/>
      <c r="BE757" s="79"/>
      <c r="BF757" s="79"/>
      <c r="BG757" s="79"/>
      <c r="BH757" s="79"/>
      <c r="BI757" s="79"/>
      <c r="BJ757" s="79"/>
      <c r="BK757" s="79"/>
      <c r="BL757" s="79"/>
      <c r="BM757" s="79"/>
      <c r="BN757" s="79"/>
      <c r="BO757" s="79"/>
      <c r="BP757" s="79"/>
    </row>
    <row r="758" spans="1:68" ht="12.7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  <c r="AH758" s="79"/>
      <c r="AI758" s="79"/>
      <c r="AJ758" s="79"/>
      <c r="AK758" s="79"/>
      <c r="AL758" s="79"/>
      <c r="AM758" s="79"/>
      <c r="AN758" s="79"/>
      <c r="AO758" s="79"/>
      <c r="AP758" s="79"/>
      <c r="AQ758" s="79"/>
      <c r="AR758" s="79"/>
      <c r="AS758" s="79"/>
      <c r="AT758" s="79"/>
      <c r="AU758" s="79"/>
      <c r="AV758" s="79"/>
      <c r="AW758" s="79"/>
      <c r="AX758" s="79"/>
      <c r="AY758" s="79"/>
      <c r="AZ758" s="79"/>
      <c r="BA758" s="79"/>
      <c r="BB758" s="79"/>
      <c r="BC758" s="79"/>
      <c r="BD758" s="79"/>
      <c r="BE758" s="79"/>
      <c r="BF758" s="79"/>
      <c r="BG758" s="79"/>
      <c r="BH758" s="79"/>
      <c r="BI758" s="79"/>
      <c r="BJ758" s="79"/>
      <c r="BK758" s="79"/>
      <c r="BL758" s="79"/>
      <c r="BM758" s="79"/>
      <c r="BN758" s="79"/>
      <c r="BO758" s="79"/>
      <c r="BP758" s="79"/>
    </row>
    <row r="759" spans="1:68" ht="12.7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  <c r="AH759" s="79"/>
      <c r="AI759" s="79"/>
      <c r="AJ759" s="79"/>
      <c r="AK759" s="79"/>
      <c r="AL759" s="79"/>
      <c r="AM759" s="79"/>
      <c r="AN759" s="79"/>
      <c r="AO759" s="79"/>
      <c r="AP759" s="79"/>
      <c r="AQ759" s="79"/>
      <c r="AR759" s="79"/>
      <c r="AS759" s="79"/>
      <c r="AT759" s="79"/>
      <c r="AU759" s="79"/>
      <c r="AV759" s="79"/>
      <c r="AW759" s="79"/>
      <c r="AX759" s="79"/>
      <c r="AY759" s="79"/>
      <c r="AZ759" s="79"/>
      <c r="BA759" s="79"/>
      <c r="BB759" s="79"/>
      <c r="BC759" s="79"/>
      <c r="BD759" s="79"/>
      <c r="BE759" s="79"/>
      <c r="BF759" s="79"/>
      <c r="BG759" s="79"/>
      <c r="BH759" s="79"/>
      <c r="BI759" s="79"/>
      <c r="BJ759" s="79"/>
      <c r="BK759" s="79"/>
      <c r="BL759" s="79"/>
      <c r="BM759" s="79"/>
      <c r="BN759" s="79"/>
      <c r="BO759" s="79"/>
      <c r="BP759" s="79"/>
    </row>
    <row r="760" spans="1:68" ht="12.7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  <c r="AH760" s="79"/>
      <c r="AI760" s="79"/>
      <c r="AJ760" s="79"/>
      <c r="AK760" s="79"/>
      <c r="AL760" s="79"/>
      <c r="AM760" s="79"/>
      <c r="AN760" s="79"/>
      <c r="AO760" s="79"/>
      <c r="AP760" s="79"/>
      <c r="AQ760" s="79"/>
      <c r="AR760" s="79"/>
      <c r="AS760" s="79"/>
      <c r="AT760" s="79"/>
      <c r="AU760" s="79"/>
      <c r="AV760" s="79"/>
      <c r="AW760" s="79"/>
      <c r="AX760" s="79"/>
      <c r="AY760" s="79"/>
      <c r="AZ760" s="79"/>
      <c r="BA760" s="79"/>
      <c r="BB760" s="79"/>
      <c r="BC760" s="79"/>
      <c r="BD760" s="79"/>
      <c r="BE760" s="79"/>
      <c r="BF760" s="79"/>
      <c r="BG760" s="79"/>
      <c r="BH760" s="79"/>
      <c r="BI760" s="79"/>
      <c r="BJ760" s="79"/>
      <c r="BK760" s="79"/>
      <c r="BL760" s="79"/>
      <c r="BM760" s="79"/>
      <c r="BN760" s="79"/>
      <c r="BO760" s="79"/>
      <c r="BP760" s="79"/>
    </row>
    <row r="761" spans="1:68" ht="12.7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  <c r="AH761" s="79"/>
      <c r="AI761" s="79"/>
      <c r="AJ761" s="79"/>
      <c r="AK761" s="79"/>
      <c r="AL761" s="79"/>
      <c r="AM761" s="79"/>
      <c r="AN761" s="79"/>
      <c r="AO761" s="79"/>
      <c r="AP761" s="79"/>
      <c r="AQ761" s="79"/>
      <c r="AR761" s="79"/>
      <c r="AS761" s="79"/>
      <c r="AT761" s="79"/>
      <c r="AU761" s="79"/>
      <c r="AV761" s="79"/>
      <c r="AW761" s="79"/>
      <c r="AX761" s="79"/>
      <c r="AY761" s="79"/>
      <c r="AZ761" s="79"/>
      <c r="BA761" s="79"/>
      <c r="BB761" s="79"/>
      <c r="BC761" s="79"/>
      <c r="BD761" s="79"/>
      <c r="BE761" s="79"/>
      <c r="BF761" s="79"/>
      <c r="BG761" s="79"/>
      <c r="BH761" s="79"/>
      <c r="BI761" s="79"/>
      <c r="BJ761" s="79"/>
      <c r="BK761" s="79"/>
      <c r="BL761" s="79"/>
      <c r="BM761" s="79"/>
      <c r="BN761" s="79"/>
      <c r="BO761" s="79"/>
      <c r="BP761" s="79"/>
    </row>
    <row r="762" spans="1:68" ht="12.7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  <c r="AH762" s="79"/>
      <c r="AI762" s="79"/>
      <c r="AJ762" s="79"/>
      <c r="AK762" s="79"/>
      <c r="AL762" s="79"/>
      <c r="AM762" s="79"/>
      <c r="AN762" s="79"/>
      <c r="AO762" s="79"/>
      <c r="AP762" s="79"/>
      <c r="AQ762" s="79"/>
      <c r="AR762" s="79"/>
      <c r="AS762" s="79"/>
      <c r="AT762" s="79"/>
      <c r="AU762" s="79"/>
      <c r="AV762" s="79"/>
      <c r="AW762" s="79"/>
      <c r="AX762" s="79"/>
      <c r="AY762" s="79"/>
      <c r="AZ762" s="79"/>
      <c r="BA762" s="79"/>
      <c r="BB762" s="79"/>
      <c r="BC762" s="79"/>
      <c r="BD762" s="79"/>
      <c r="BE762" s="79"/>
      <c r="BF762" s="79"/>
      <c r="BG762" s="79"/>
      <c r="BH762" s="79"/>
      <c r="BI762" s="79"/>
      <c r="BJ762" s="79"/>
      <c r="BK762" s="79"/>
      <c r="BL762" s="79"/>
      <c r="BM762" s="79"/>
      <c r="BN762" s="79"/>
      <c r="BO762" s="79"/>
      <c r="BP762" s="79"/>
    </row>
    <row r="763" spans="1:68" ht="12.7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  <c r="AH763" s="79"/>
      <c r="AI763" s="79"/>
      <c r="AJ763" s="79"/>
      <c r="AK763" s="79"/>
      <c r="AL763" s="79"/>
      <c r="AM763" s="79"/>
      <c r="AN763" s="79"/>
      <c r="AO763" s="79"/>
      <c r="AP763" s="79"/>
      <c r="AQ763" s="79"/>
      <c r="AR763" s="79"/>
      <c r="AS763" s="79"/>
      <c r="AT763" s="79"/>
      <c r="AU763" s="79"/>
      <c r="AV763" s="79"/>
      <c r="AW763" s="79"/>
      <c r="AX763" s="79"/>
      <c r="AY763" s="79"/>
      <c r="AZ763" s="79"/>
      <c r="BA763" s="79"/>
      <c r="BB763" s="79"/>
      <c r="BC763" s="79"/>
      <c r="BD763" s="79"/>
      <c r="BE763" s="79"/>
      <c r="BF763" s="79"/>
      <c r="BG763" s="79"/>
      <c r="BH763" s="79"/>
      <c r="BI763" s="79"/>
      <c r="BJ763" s="79"/>
      <c r="BK763" s="79"/>
      <c r="BL763" s="79"/>
      <c r="BM763" s="79"/>
      <c r="BN763" s="79"/>
      <c r="BO763" s="79"/>
      <c r="BP763" s="79"/>
    </row>
    <row r="764" spans="1:68" ht="12.7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  <c r="AH764" s="79"/>
      <c r="AI764" s="79"/>
      <c r="AJ764" s="79"/>
      <c r="AK764" s="79"/>
      <c r="AL764" s="79"/>
      <c r="AM764" s="79"/>
      <c r="AN764" s="79"/>
      <c r="AO764" s="79"/>
      <c r="AP764" s="79"/>
      <c r="AQ764" s="79"/>
      <c r="AR764" s="79"/>
      <c r="AS764" s="79"/>
      <c r="AT764" s="79"/>
      <c r="AU764" s="79"/>
      <c r="AV764" s="79"/>
      <c r="AW764" s="79"/>
      <c r="AX764" s="79"/>
      <c r="AY764" s="79"/>
      <c r="AZ764" s="79"/>
      <c r="BA764" s="79"/>
      <c r="BB764" s="79"/>
      <c r="BC764" s="79"/>
      <c r="BD764" s="79"/>
      <c r="BE764" s="79"/>
      <c r="BF764" s="79"/>
      <c r="BG764" s="79"/>
      <c r="BH764" s="79"/>
      <c r="BI764" s="79"/>
      <c r="BJ764" s="79"/>
      <c r="BK764" s="79"/>
      <c r="BL764" s="79"/>
      <c r="BM764" s="79"/>
      <c r="BN764" s="79"/>
      <c r="BO764" s="79"/>
      <c r="BP764" s="79"/>
    </row>
    <row r="765" spans="1:68" ht="12.7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  <c r="AH765" s="79"/>
      <c r="AI765" s="79"/>
      <c r="AJ765" s="79"/>
      <c r="AK765" s="79"/>
      <c r="AL765" s="79"/>
      <c r="AM765" s="79"/>
      <c r="AN765" s="79"/>
      <c r="AO765" s="79"/>
      <c r="AP765" s="79"/>
      <c r="AQ765" s="79"/>
      <c r="AR765" s="79"/>
      <c r="AS765" s="79"/>
      <c r="AT765" s="79"/>
      <c r="AU765" s="79"/>
      <c r="AV765" s="79"/>
      <c r="AW765" s="79"/>
      <c r="AX765" s="79"/>
      <c r="AY765" s="79"/>
      <c r="AZ765" s="79"/>
      <c r="BA765" s="79"/>
      <c r="BB765" s="79"/>
      <c r="BC765" s="79"/>
      <c r="BD765" s="79"/>
      <c r="BE765" s="79"/>
      <c r="BF765" s="79"/>
      <c r="BG765" s="79"/>
      <c r="BH765" s="79"/>
      <c r="BI765" s="79"/>
      <c r="BJ765" s="79"/>
      <c r="BK765" s="79"/>
      <c r="BL765" s="79"/>
      <c r="BM765" s="79"/>
      <c r="BN765" s="79"/>
      <c r="BO765" s="79"/>
      <c r="BP765" s="79"/>
    </row>
    <row r="766" spans="1:68" ht="12.7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  <c r="AH766" s="79"/>
      <c r="AI766" s="79"/>
      <c r="AJ766" s="79"/>
      <c r="AK766" s="79"/>
      <c r="AL766" s="79"/>
      <c r="AM766" s="79"/>
      <c r="AN766" s="79"/>
      <c r="AO766" s="79"/>
      <c r="AP766" s="79"/>
      <c r="AQ766" s="79"/>
      <c r="AR766" s="79"/>
      <c r="AS766" s="79"/>
      <c r="AT766" s="79"/>
      <c r="AU766" s="79"/>
      <c r="AV766" s="79"/>
      <c r="AW766" s="79"/>
      <c r="AX766" s="79"/>
      <c r="AY766" s="79"/>
      <c r="AZ766" s="79"/>
      <c r="BA766" s="79"/>
      <c r="BB766" s="79"/>
      <c r="BC766" s="79"/>
      <c r="BD766" s="79"/>
      <c r="BE766" s="79"/>
      <c r="BF766" s="79"/>
      <c r="BG766" s="79"/>
      <c r="BH766" s="79"/>
      <c r="BI766" s="79"/>
      <c r="BJ766" s="79"/>
      <c r="BK766" s="79"/>
      <c r="BL766" s="79"/>
      <c r="BM766" s="79"/>
      <c r="BN766" s="79"/>
      <c r="BO766" s="79"/>
      <c r="BP766" s="79"/>
    </row>
    <row r="767" spans="1:68" ht="12.7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  <c r="AH767" s="79"/>
      <c r="AI767" s="79"/>
      <c r="AJ767" s="79"/>
      <c r="AK767" s="79"/>
      <c r="AL767" s="79"/>
      <c r="AM767" s="79"/>
      <c r="AN767" s="79"/>
      <c r="AO767" s="79"/>
      <c r="AP767" s="79"/>
      <c r="AQ767" s="79"/>
      <c r="AR767" s="79"/>
      <c r="AS767" s="79"/>
      <c r="AT767" s="79"/>
      <c r="AU767" s="79"/>
      <c r="AV767" s="79"/>
      <c r="AW767" s="79"/>
      <c r="AX767" s="79"/>
      <c r="AY767" s="79"/>
      <c r="AZ767" s="79"/>
      <c r="BA767" s="79"/>
      <c r="BB767" s="79"/>
      <c r="BC767" s="79"/>
      <c r="BD767" s="79"/>
      <c r="BE767" s="79"/>
      <c r="BF767" s="79"/>
      <c r="BG767" s="79"/>
      <c r="BH767" s="79"/>
      <c r="BI767" s="79"/>
      <c r="BJ767" s="79"/>
      <c r="BK767" s="79"/>
      <c r="BL767" s="79"/>
      <c r="BM767" s="79"/>
      <c r="BN767" s="79"/>
      <c r="BO767" s="79"/>
      <c r="BP767" s="79"/>
    </row>
    <row r="768" spans="1:68" ht="12.7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  <c r="AH768" s="79"/>
      <c r="AI768" s="79"/>
      <c r="AJ768" s="79"/>
      <c r="AK768" s="79"/>
      <c r="AL768" s="79"/>
      <c r="AM768" s="79"/>
      <c r="AN768" s="79"/>
      <c r="AO768" s="79"/>
      <c r="AP768" s="79"/>
      <c r="AQ768" s="79"/>
      <c r="AR768" s="79"/>
      <c r="AS768" s="79"/>
      <c r="AT768" s="79"/>
      <c r="AU768" s="79"/>
      <c r="AV768" s="79"/>
      <c r="AW768" s="79"/>
      <c r="AX768" s="79"/>
      <c r="AY768" s="79"/>
      <c r="AZ768" s="79"/>
      <c r="BA768" s="79"/>
      <c r="BB768" s="79"/>
      <c r="BC768" s="79"/>
      <c r="BD768" s="79"/>
      <c r="BE768" s="79"/>
      <c r="BF768" s="79"/>
      <c r="BG768" s="79"/>
      <c r="BH768" s="79"/>
      <c r="BI768" s="79"/>
      <c r="BJ768" s="79"/>
      <c r="BK768" s="79"/>
      <c r="BL768" s="79"/>
      <c r="BM768" s="79"/>
      <c r="BN768" s="79"/>
      <c r="BO768" s="79"/>
      <c r="BP768" s="79"/>
    </row>
    <row r="769" spans="1:68" ht="12.7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  <c r="AH769" s="79"/>
      <c r="AI769" s="79"/>
      <c r="AJ769" s="79"/>
      <c r="AK769" s="79"/>
      <c r="AL769" s="79"/>
      <c r="AM769" s="79"/>
      <c r="AN769" s="79"/>
      <c r="AO769" s="79"/>
      <c r="AP769" s="79"/>
      <c r="AQ769" s="79"/>
      <c r="AR769" s="79"/>
      <c r="AS769" s="79"/>
      <c r="AT769" s="79"/>
      <c r="AU769" s="79"/>
      <c r="AV769" s="79"/>
      <c r="AW769" s="79"/>
      <c r="AX769" s="79"/>
      <c r="AY769" s="79"/>
      <c r="AZ769" s="79"/>
      <c r="BA769" s="79"/>
      <c r="BB769" s="79"/>
      <c r="BC769" s="79"/>
      <c r="BD769" s="79"/>
      <c r="BE769" s="79"/>
      <c r="BF769" s="79"/>
      <c r="BG769" s="79"/>
      <c r="BH769" s="79"/>
      <c r="BI769" s="79"/>
      <c r="BJ769" s="79"/>
      <c r="BK769" s="79"/>
      <c r="BL769" s="79"/>
      <c r="BM769" s="79"/>
      <c r="BN769" s="79"/>
      <c r="BO769" s="79"/>
      <c r="BP769" s="79"/>
    </row>
    <row r="770" spans="1:68" ht="12.7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  <c r="AH770" s="79"/>
      <c r="AI770" s="79"/>
      <c r="AJ770" s="79"/>
      <c r="AK770" s="79"/>
      <c r="AL770" s="79"/>
      <c r="AM770" s="79"/>
      <c r="AN770" s="79"/>
      <c r="AO770" s="79"/>
      <c r="AP770" s="79"/>
      <c r="AQ770" s="79"/>
      <c r="AR770" s="79"/>
      <c r="AS770" s="79"/>
      <c r="AT770" s="79"/>
      <c r="AU770" s="79"/>
      <c r="AV770" s="79"/>
      <c r="AW770" s="79"/>
      <c r="AX770" s="79"/>
      <c r="AY770" s="79"/>
      <c r="AZ770" s="79"/>
      <c r="BA770" s="79"/>
      <c r="BB770" s="79"/>
      <c r="BC770" s="79"/>
      <c r="BD770" s="79"/>
      <c r="BE770" s="79"/>
      <c r="BF770" s="79"/>
      <c r="BG770" s="79"/>
      <c r="BH770" s="79"/>
      <c r="BI770" s="79"/>
      <c r="BJ770" s="79"/>
      <c r="BK770" s="79"/>
      <c r="BL770" s="79"/>
      <c r="BM770" s="79"/>
      <c r="BN770" s="79"/>
      <c r="BO770" s="79"/>
      <c r="BP770" s="79"/>
    </row>
    <row r="771" spans="1:68" ht="12.7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  <c r="AH771" s="79"/>
      <c r="AI771" s="79"/>
      <c r="AJ771" s="79"/>
      <c r="AK771" s="79"/>
      <c r="AL771" s="79"/>
      <c r="AM771" s="79"/>
      <c r="AN771" s="79"/>
      <c r="AO771" s="79"/>
      <c r="AP771" s="79"/>
      <c r="AQ771" s="79"/>
      <c r="AR771" s="79"/>
      <c r="AS771" s="79"/>
      <c r="AT771" s="79"/>
      <c r="AU771" s="79"/>
      <c r="AV771" s="79"/>
      <c r="AW771" s="79"/>
      <c r="AX771" s="79"/>
      <c r="AY771" s="79"/>
      <c r="AZ771" s="79"/>
      <c r="BA771" s="79"/>
      <c r="BB771" s="79"/>
      <c r="BC771" s="79"/>
      <c r="BD771" s="79"/>
      <c r="BE771" s="79"/>
      <c r="BF771" s="79"/>
      <c r="BG771" s="79"/>
      <c r="BH771" s="79"/>
      <c r="BI771" s="79"/>
      <c r="BJ771" s="79"/>
      <c r="BK771" s="79"/>
      <c r="BL771" s="79"/>
      <c r="BM771" s="79"/>
      <c r="BN771" s="79"/>
      <c r="BO771" s="79"/>
      <c r="BP771" s="79"/>
    </row>
    <row r="772" spans="1:68" ht="12.7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  <c r="AH772" s="79"/>
      <c r="AI772" s="79"/>
      <c r="AJ772" s="79"/>
      <c r="AK772" s="79"/>
      <c r="AL772" s="79"/>
      <c r="AM772" s="79"/>
      <c r="AN772" s="79"/>
      <c r="AO772" s="79"/>
      <c r="AP772" s="79"/>
      <c r="AQ772" s="79"/>
      <c r="AR772" s="79"/>
      <c r="AS772" s="79"/>
      <c r="AT772" s="79"/>
      <c r="AU772" s="79"/>
      <c r="AV772" s="79"/>
      <c r="AW772" s="79"/>
      <c r="AX772" s="79"/>
      <c r="AY772" s="79"/>
      <c r="AZ772" s="79"/>
      <c r="BA772" s="79"/>
      <c r="BB772" s="79"/>
      <c r="BC772" s="79"/>
      <c r="BD772" s="79"/>
      <c r="BE772" s="79"/>
      <c r="BF772" s="79"/>
      <c r="BG772" s="79"/>
      <c r="BH772" s="79"/>
      <c r="BI772" s="79"/>
      <c r="BJ772" s="79"/>
      <c r="BK772" s="79"/>
      <c r="BL772" s="79"/>
      <c r="BM772" s="79"/>
      <c r="BN772" s="79"/>
      <c r="BO772" s="79"/>
      <c r="BP772" s="79"/>
    </row>
    <row r="773" spans="1:68" ht="12.7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F773" s="79"/>
      <c r="BG773" s="79"/>
      <c r="BH773" s="79"/>
      <c r="BI773" s="79"/>
      <c r="BJ773" s="79"/>
      <c r="BK773" s="79"/>
      <c r="BL773" s="79"/>
      <c r="BM773" s="79"/>
      <c r="BN773" s="79"/>
      <c r="BO773" s="79"/>
      <c r="BP773" s="79"/>
    </row>
    <row r="774" spans="1:68" ht="12.7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  <c r="AH774" s="79"/>
      <c r="AI774" s="79"/>
      <c r="AJ774" s="79"/>
      <c r="AK774" s="79"/>
      <c r="AL774" s="79"/>
      <c r="AM774" s="79"/>
      <c r="AN774" s="79"/>
      <c r="AO774" s="79"/>
      <c r="AP774" s="79"/>
      <c r="AQ774" s="79"/>
      <c r="AR774" s="79"/>
      <c r="AS774" s="79"/>
      <c r="AT774" s="79"/>
      <c r="AU774" s="79"/>
      <c r="AV774" s="79"/>
      <c r="AW774" s="79"/>
      <c r="AX774" s="79"/>
      <c r="AY774" s="79"/>
      <c r="AZ774" s="79"/>
      <c r="BA774" s="79"/>
      <c r="BB774" s="79"/>
      <c r="BC774" s="79"/>
      <c r="BD774" s="79"/>
      <c r="BE774" s="79"/>
      <c r="BF774" s="79"/>
      <c r="BG774" s="79"/>
      <c r="BH774" s="79"/>
      <c r="BI774" s="79"/>
      <c r="BJ774" s="79"/>
      <c r="BK774" s="79"/>
      <c r="BL774" s="79"/>
      <c r="BM774" s="79"/>
      <c r="BN774" s="79"/>
      <c r="BO774" s="79"/>
      <c r="BP774" s="79"/>
    </row>
    <row r="775" spans="1:68" ht="12.7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  <c r="AH775" s="79"/>
      <c r="AI775" s="79"/>
      <c r="AJ775" s="79"/>
      <c r="AK775" s="79"/>
      <c r="AL775" s="79"/>
      <c r="AM775" s="79"/>
      <c r="AN775" s="79"/>
      <c r="AO775" s="79"/>
      <c r="AP775" s="79"/>
      <c r="AQ775" s="79"/>
      <c r="AR775" s="79"/>
      <c r="AS775" s="79"/>
      <c r="AT775" s="79"/>
      <c r="AU775" s="79"/>
      <c r="AV775" s="79"/>
      <c r="AW775" s="79"/>
      <c r="AX775" s="79"/>
      <c r="AY775" s="79"/>
      <c r="AZ775" s="79"/>
      <c r="BA775" s="79"/>
      <c r="BB775" s="79"/>
      <c r="BC775" s="79"/>
      <c r="BD775" s="79"/>
      <c r="BE775" s="79"/>
      <c r="BF775" s="79"/>
      <c r="BG775" s="79"/>
      <c r="BH775" s="79"/>
      <c r="BI775" s="79"/>
      <c r="BJ775" s="79"/>
      <c r="BK775" s="79"/>
      <c r="BL775" s="79"/>
      <c r="BM775" s="79"/>
      <c r="BN775" s="79"/>
      <c r="BO775" s="79"/>
      <c r="BP775" s="79"/>
    </row>
    <row r="776" spans="1:68" ht="12.7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  <c r="AW776" s="79"/>
      <c r="AX776" s="79"/>
      <c r="AY776" s="79"/>
      <c r="AZ776" s="79"/>
      <c r="BA776" s="79"/>
      <c r="BB776" s="79"/>
      <c r="BC776" s="79"/>
      <c r="BD776" s="79"/>
      <c r="BE776" s="79"/>
      <c r="BF776" s="79"/>
      <c r="BG776" s="79"/>
      <c r="BH776" s="79"/>
      <c r="BI776" s="79"/>
      <c r="BJ776" s="79"/>
      <c r="BK776" s="79"/>
      <c r="BL776" s="79"/>
      <c r="BM776" s="79"/>
      <c r="BN776" s="79"/>
      <c r="BO776" s="79"/>
      <c r="BP776" s="79"/>
    </row>
    <row r="777" spans="1:68" ht="12.7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  <c r="AH777" s="79"/>
      <c r="AI777" s="79"/>
      <c r="AJ777" s="79"/>
      <c r="AK777" s="79"/>
      <c r="AL777" s="79"/>
      <c r="AM777" s="79"/>
      <c r="AN777" s="79"/>
      <c r="AO777" s="79"/>
      <c r="AP777" s="79"/>
      <c r="AQ777" s="79"/>
      <c r="AR777" s="79"/>
      <c r="AS777" s="79"/>
      <c r="AT777" s="79"/>
      <c r="AU777" s="79"/>
      <c r="AV777" s="79"/>
      <c r="AW777" s="79"/>
      <c r="AX777" s="79"/>
      <c r="AY777" s="79"/>
      <c r="AZ777" s="79"/>
      <c r="BA777" s="79"/>
      <c r="BB777" s="79"/>
      <c r="BC777" s="79"/>
      <c r="BD777" s="79"/>
      <c r="BE777" s="79"/>
      <c r="BF777" s="79"/>
      <c r="BG777" s="79"/>
      <c r="BH777" s="79"/>
      <c r="BI777" s="79"/>
      <c r="BJ777" s="79"/>
      <c r="BK777" s="79"/>
      <c r="BL777" s="79"/>
      <c r="BM777" s="79"/>
      <c r="BN777" s="79"/>
      <c r="BO777" s="79"/>
      <c r="BP777" s="79"/>
    </row>
    <row r="778" spans="1:68" ht="12.7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  <c r="AH778" s="79"/>
      <c r="AI778" s="79"/>
      <c r="AJ778" s="79"/>
      <c r="AK778" s="79"/>
      <c r="AL778" s="79"/>
      <c r="AM778" s="79"/>
      <c r="AN778" s="79"/>
      <c r="AO778" s="79"/>
      <c r="AP778" s="79"/>
      <c r="AQ778" s="79"/>
      <c r="AR778" s="79"/>
      <c r="AS778" s="79"/>
      <c r="AT778" s="79"/>
      <c r="AU778" s="79"/>
      <c r="AV778" s="79"/>
      <c r="AW778" s="79"/>
      <c r="AX778" s="79"/>
      <c r="AY778" s="79"/>
      <c r="AZ778" s="79"/>
      <c r="BA778" s="79"/>
      <c r="BB778" s="79"/>
      <c r="BC778" s="79"/>
      <c r="BD778" s="79"/>
      <c r="BE778" s="79"/>
      <c r="BF778" s="79"/>
      <c r="BG778" s="79"/>
      <c r="BH778" s="79"/>
      <c r="BI778" s="79"/>
      <c r="BJ778" s="79"/>
      <c r="BK778" s="79"/>
      <c r="BL778" s="79"/>
      <c r="BM778" s="79"/>
      <c r="BN778" s="79"/>
      <c r="BO778" s="79"/>
      <c r="BP778" s="79"/>
    </row>
    <row r="779" spans="1:68" ht="12.7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  <c r="AH779" s="79"/>
      <c r="AI779" s="79"/>
      <c r="AJ779" s="79"/>
      <c r="AK779" s="79"/>
      <c r="AL779" s="79"/>
      <c r="AM779" s="79"/>
      <c r="AN779" s="79"/>
      <c r="AO779" s="79"/>
      <c r="AP779" s="79"/>
      <c r="AQ779" s="79"/>
      <c r="AR779" s="79"/>
      <c r="AS779" s="79"/>
      <c r="AT779" s="79"/>
      <c r="AU779" s="79"/>
      <c r="AV779" s="79"/>
      <c r="AW779" s="79"/>
      <c r="AX779" s="79"/>
      <c r="AY779" s="79"/>
      <c r="AZ779" s="79"/>
      <c r="BA779" s="79"/>
      <c r="BB779" s="79"/>
      <c r="BC779" s="79"/>
      <c r="BD779" s="79"/>
      <c r="BE779" s="79"/>
      <c r="BF779" s="79"/>
      <c r="BG779" s="79"/>
      <c r="BH779" s="79"/>
      <c r="BI779" s="79"/>
      <c r="BJ779" s="79"/>
      <c r="BK779" s="79"/>
      <c r="BL779" s="79"/>
      <c r="BM779" s="79"/>
      <c r="BN779" s="79"/>
      <c r="BO779" s="79"/>
      <c r="BP779" s="79"/>
    </row>
    <row r="780" spans="1:68" ht="12.7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  <c r="AH780" s="79"/>
      <c r="AI780" s="79"/>
      <c r="AJ780" s="79"/>
      <c r="AK780" s="79"/>
      <c r="AL780" s="79"/>
      <c r="AM780" s="79"/>
      <c r="AN780" s="79"/>
      <c r="AO780" s="79"/>
      <c r="AP780" s="79"/>
      <c r="AQ780" s="79"/>
      <c r="AR780" s="79"/>
      <c r="AS780" s="79"/>
      <c r="AT780" s="79"/>
      <c r="AU780" s="79"/>
      <c r="AV780" s="79"/>
      <c r="AW780" s="79"/>
      <c r="AX780" s="79"/>
      <c r="AY780" s="79"/>
      <c r="AZ780" s="79"/>
      <c r="BA780" s="79"/>
      <c r="BB780" s="79"/>
      <c r="BC780" s="79"/>
      <c r="BD780" s="79"/>
      <c r="BE780" s="79"/>
      <c r="BF780" s="79"/>
      <c r="BG780" s="79"/>
      <c r="BH780" s="79"/>
      <c r="BI780" s="79"/>
      <c r="BJ780" s="79"/>
      <c r="BK780" s="79"/>
      <c r="BL780" s="79"/>
      <c r="BM780" s="79"/>
      <c r="BN780" s="79"/>
      <c r="BO780" s="79"/>
      <c r="BP780" s="79"/>
    </row>
    <row r="781" spans="1:68" ht="12.7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  <c r="AH781" s="79"/>
      <c r="AI781" s="79"/>
      <c r="AJ781" s="79"/>
      <c r="AK781" s="79"/>
      <c r="AL781" s="79"/>
      <c r="AM781" s="79"/>
      <c r="AN781" s="79"/>
      <c r="AO781" s="79"/>
      <c r="AP781" s="79"/>
      <c r="AQ781" s="79"/>
      <c r="AR781" s="79"/>
      <c r="AS781" s="79"/>
      <c r="AT781" s="79"/>
      <c r="AU781" s="79"/>
      <c r="AV781" s="79"/>
      <c r="AW781" s="79"/>
      <c r="AX781" s="79"/>
      <c r="AY781" s="79"/>
      <c r="AZ781" s="79"/>
      <c r="BA781" s="79"/>
      <c r="BB781" s="79"/>
      <c r="BC781" s="79"/>
      <c r="BD781" s="79"/>
      <c r="BE781" s="79"/>
      <c r="BF781" s="79"/>
      <c r="BG781" s="79"/>
      <c r="BH781" s="79"/>
      <c r="BI781" s="79"/>
      <c r="BJ781" s="79"/>
      <c r="BK781" s="79"/>
      <c r="BL781" s="79"/>
      <c r="BM781" s="79"/>
      <c r="BN781" s="79"/>
      <c r="BO781" s="79"/>
      <c r="BP781" s="79"/>
    </row>
    <row r="782" spans="1:68" ht="12.7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  <c r="AH782" s="79"/>
      <c r="AI782" s="79"/>
      <c r="AJ782" s="79"/>
      <c r="AK782" s="79"/>
      <c r="AL782" s="79"/>
      <c r="AM782" s="79"/>
      <c r="AN782" s="79"/>
      <c r="AO782" s="79"/>
      <c r="AP782" s="79"/>
      <c r="AQ782" s="79"/>
      <c r="AR782" s="79"/>
      <c r="AS782" s="79"/>
      <c r="AT782" s="79"/>
      <c r="AU782" s="79"/>
      <c r="AV782" s="79"/>
      <c r="AW782" s="79"/>
      <c r="AX782" s="79"/>
      <c r="AY782" s="79"/>
      <c r="AZ782" s="79"/>
      <c r="BA782" s="79"/>
      <c r="BB782" s="79"/>
      <c r="BC782" s="79"/>
      <c r="BD782" s="79"/>
      <c r="BE782" s="79"/>
      <c r="BF782" s="79"/>
      <c r="BG782" s="79"/>
      <c r="BH782" s="79"/>
      <c r="BI782" s="79"/>
      <c r="BJ782" s="79"/>
      <c r="BK782" s="79"/>
      <c r="BL782" s="79"/>
      <c r="BM782" s="79"/>
      <c r="BN782" s="79"/>
      <c r="BO782" s="79"/>
      <c r="BP782" s="79"/>
    </row>
    <row r="783" spans="1:68" ht="12.7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  <c r="AH783" s="79"/>
      <c r="AI783" s="79"/>
      <c r="AJ783" s="79"/>
      <c r="AK783" s="79"/>
      <c r="AL783" s="79"/>
      <c r="AM783" s="79"/>
      <c r="AN783" s="79"/>
      <c r="AO783" s="79"/>
      <c r="AP783" s="79"/>
      <c r="AQ783" s="79"/>
      <c r="AR783" s="79"/>
      <c r="AS783" s="79"/>
      <c r="AT783" s="79"/>
      <c r="AU783" s="79"/>
      <c r="AV783" s="79"/>
      <c r="AW783" s="79"/>
      <c r="AX783" s="79"/>
      <c r="AY783" s="79"/>
      <c r="AZ783" s="79"/>
      <c r="BA783" s="79"/>
      <c r="BB783" s="79"/>
      <c r="BC783" s="79"/>
      <c r="BD783" s="79"/>
      <c r="BE783" s="79"/>
      <c r="BF783" s="79"/>
      <c r="BG783" s="79"/>
      <c r="BH783" s="79"/>
      <c r="BI783" s="79"/>
      <c r="BJ783" s="79"/>
      <c r="BK783" s="79"/>
      <c r="BL783" s="79"/>
      <c r="BM783" s="79"/>
      <c r="BN783" s="79"/>
      <c r="BO783" s="79"/>
      <c r="BP783" s="79"/>
    </row>
    <row r="784" spans="1:68" ht="12.7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  <c r="AH784" s="79"/>
      <c r="AI784" s="79"/>
      <c r="AJ784" s="79"/>
      <c r="AK784" s="79"/>
      <c r="AL784" s="79"/>
      <c r="AM784" s="79"/>
      <c r="AN784" s="79"/>
      <c r="AO784" s="79"/>
      <c r="AP784" s="79"/>
      <c r="AQ784" s="79"/>
      <c r="AR784" s="79"/>
      <c r="AS784" s="79"/>
      <c r="AT784" s="79"/>
      <c r="AU784" s="79"/>
      <c r="AV784" s="79"/>
      <c r="AW784" s="79"/>
      <c r="AX784" s="79"/>
      <c r="AY784" s="79"/>
      <c r="AZ784" s="79"/>
      <c r="BA784" s="79"/>
      <c r="BB784" s="79"/>
      <c r="BC784" s="79"/>
      <c r="BD784" s="79"/>
      <c r="BE784" s="79"/>
      <c r="BF784" s="79"/>
      <c r="BG784" s="79"/>
      <c r="BH784" s="79"/>
      <c r="BI784" s="79"/>
      <c r="BJ784" s="79"/>
      <c r="BK784" s="79"/>
      <c r="BL784" s="79"/>
      <c r="BM784" s="79"/>
      <c r="BN784" s="79"/>
      <c r="BO784" s="79"/>
      <c r="BP784" s="79"/>
    </row>
    <row r="785" spans="1:68" ht="12.7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  <c r="AH785" s="79"/>
      <c r="AI785" s="79"/>
      <c r="AJ785" s="79"/>
      <c r="AK785" s="79"/>
      <c r="AL785" s="79"/>
      <c r="AM785" s="79"/>
      <c r="AN785" s="79"/>
      <c r="AO785" s="79"/>
      <c r="AP785" s="79"/>
      <c r="AQ785" s="79"/>
      <c r="AR785" s="79"/>
      <c r="AS785" s="79"/>
      <c r="AT785" s="79"/>
      <c r="AU785" s="79"/>
      <c r="AV785" s="79"/>
      <c r="AW785" s="79"/>
      <c r="AX785" s="79"/>
      <c r="AY785" s="79"/>
      <c r="AZ785" s="79"/>
      <c r="BA785" s="79"/>
      <c r="BB785" s="79"/>
      <c r="BC785" s="79"/>
      <c r="BD785" s="79"/>
      <c r="BE785" s="79"/>
      <c r="BF785" s="79"/>
      <c r="BG785" s="79"/>
      <c r="BH785" s="79"/>
      <c r="BI785" s="79"/>
      <c r="BJ785" s="79"/>
      <c r="BK785" s="79"/>
      <c r="BL785" s="79"/>
      <c r="BM785" s="79"/>
      <c r="BN785" s="79"/>
      <c r="BO785" s="79"/>
      <c r="BP785" s="79"/>
    </row>
    <row r="786" spans="1:68" ht="12.7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  <c r="AH786" s="79"/>
      <c r="AI786" s="79"/>
      <c r="AJ786" s="79"/>
      <c r="AK786" s="79"/>
      <c r="AL786" s="79"/>
      <c r="AM786" s="79"/>
      <c r="AN786" s="79"/>
      <c r="AO786" s="79"/>
      <c r="AP786" s="79"/>
      <c r="AQ786" s="79"/>
      <c r="AR786" s="79"/>
      <c r="AS786" s="79"/>
      <c r="AT786" s="79"/>
      <c r="AU786" s="79"/>
      <c r="AV786" s="79"/>
      <c r="AW786" s="79"/>
      <c r="AX786" s="79"/>
      <c r="AY786" s="79"/>
      <c r="AZ786" s="79"/>
      <c r="BA786" s="79"/>
      <c r="BB786" s="79"/>
      <c r="BC786" s="79"/>
      <c r="BD786" s="79"/>
      <c r="BE786" s="79"/>
      <c r="BF786" s="79"/>
      <c r="BG786" s="79"/>
      <c r="BH786" s="79"/>
      <c r="BI786" s="79"/>
      <c r="BJ786" s="79"/>
      <c r="BK786" s="79"/>
      <c r="BL786" s="79"/>
      <c r="BM786" s="79"/>
      <c r="BN786" s="79"/>
      <c r="BO786" s="79"/>
      <c r="BP786" s="79"/>
    </row>
    <row r="787" spans="1:68" ht="12.7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  <c r="AH787" s="79"/>
      <c r="AI787" s="79"/>
      <c r="AJ787" s="79"/>
      <c r="AK787" s="79"/>
      <c r="AL787" s="79"/>
      <c r="AM787" s="79"/>
      <c r="AN787" s="79"/>
      <c r="AO787" s="79"/>
      <c r="AP787" s="79"/>
      <c r="AQ787" s="79"/>
      <c r="AR787" s="79"/>
      <c r="AS787" s="79"/>
      <c r="AT787" s="79"/>
      <c r="AU787" s="79"/>
      <c r="AV787" s="79"/>
      <c r="AW787" s="79"/>
      <c r="AX787" s="79"/>
      <c r="AY787" s="79"/>
      <c r="AZ787" s="79"/>
      <c r="BA787" s="79"/>
      <c r="BB787" s="79"/>
      <c r="BC787" s="79"/>
      <c r="BD787" s="79"/>
      <c r="BE787" s="79"/>
      <c r="BF787" s="79"/>
      <c r="BG787" s="79"/>
      <c r="BH787" s="79"/>
      <c r="BI787" s="79"/>
      <c r="BJ787" s="79"/>
      <c r="BK787" s="79"/>
      <c r="BL787" s="79"/>
      <c r="BM787" s="79"/>
      <c r="BN787" s="79"/>
      <c r="BO787" s="79"/>
      <c r="BP787" s="79"/>
    </row>
    <row r="788" spans="1:68" ht="12.7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  <c r="AH788" s="79"/>
      <c r="AI788" s="79"/>
      <c r="AJ788" s="79"/>
      <c r="AK788" s="79"/>
      <c r="AL788" s="79"/>
      <c r="AM788" s="79"/>
      <c r="AN788" s="79"/>
      <c r="AO788" s="79"/>
      <c r="AP788" s="79"/>
      <c r="AQ788" s="79"/>
      <c r="AR788" s="79"/>
      <c r="AS788" s="79"/>
      <c r="AT788" s="79"/>
      <c r="AU788" s="79"/>
      <c r="AV788" s="79"/>
      <c r="AW788" s="79"/>
      <c r="AX788" s="79"/>
      <c r="AY788" s="79"/>
      <c r="AZ788" s="79"/>
      <c r="BA788" s="79"/>
      <c r="BB788" s="79"/>
      <c r="BC788" s="79"/>
      <c r="BD788" s="79"/>
      <c r="BE788" s="79"/>
      <c r="BF788" s="79"/>
      <c r="BG788" s="79"/>
      <c r="BH788" s="79"/>
      <c r="BI788" s="79"/>
      <c r="BJ788" s="79"/>
      <c r="BK788" s="79"/>
      <c r="BL788" s="79"/>
      <c r="BM788" s="79"/>
      <c r="BN788" s="79"/>
      <c r="BO788" s="79"/>
      <c r="BP788" s="79"/>
    </row>
    <row r="789" spans="1:68" ht="12.7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  <c r="AH789" s="79"/>
      <c r="AI789" s="79"/>
      <c r="AJ789" s="79"/>
      <c r="AK789" s="79"/>
      <c r="AL789" s="79"/>
      <c r="AM789" s="79"/>
      <c r="AN789" s="79"/>
      <c r="AO789" s="79"/>
      <c r="AP789" s="79"/>
      <c r="AQ789" s="79"/>
      <c r="AR789" s="79"/>
      <c r="AS789" s="79"/>
      <c r="AT789" s="79"/>
      <c r="AU789" s="79"/>
      <c r="AV789" s="79"/>
      <c r="AW789" s="79"/>
      <c r="AX789" s="79"/>
      <c r="AY789" s="79"/>
      <c r="AZ789" s="79"/>
      <c r="BA789" s="79"/>
      <c r="BB789" s="79"/>
      <c r="BC789" s="79"/>
      <c r="BD789" s="79"/>
      <c r="BE789" s="79"/>
      <c r="BF789" s="79"/>
      <c r="BG789" s="79"/>
      <c r="BH789" s="79"/>
      <c r="BI789" s="79"/>
      <c r="BJ789" s="79"/>
      <c r="BK789" s="79"/>
      <c r="BL789" s="79"/>
      <c r="BM789" s="79"/>
      <c r="BN789" s="79"/>
      <c r="BO789" s="79"/>
      <c r="BP789" s="79"/>
    </row>
    <row r="790" spans="1:68" ht="12.7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79"/>
      <c r="AL790" s="79"/>
      <c r="AM790" s="79"/>
      <c r="AN790" s="79"/>
      <c r="AO790" s="79"/>
      <c r="AP790" s="79"/>
      <c r="AQ790" s="79"/>
      <c r="AR790" s="79"/>
      <c r="AS790" s="79"/>
      <c r="AT790" s="79"/>
      <c r="AU790" s="79"/>
      <c r="AV790" s="79"/>
      <c r="AW790" s="79"/>
      <c r="AX790" s="79"/>
      <c r="AY790" s="79"/>
      <c r="AZ790" s="79"/>
      <c r="BA790" s="79"/>
      <c r="BB790" s="79"/>
      <c r="BC790" s="79"/>
      <c r="BD790" s="79"/>
      <c r="BE790" s="79"/>
      <c r="BF790" s="79"/>
      <c r="BG790" s="79"/>
      <c r="BH790" s="79"/>
      <c r="BI790" s="79"/>
      <c r="BJ790" s="79"/>
      <c r="BK790" s="79"/>
      <c r="BL790" s="79"/>
      <c r="BM790" s="79"/>
      <c r="BN790" s="79"/>
      <c r="BO790" s="79"/>
      <c r="BP790" s="79"/>
    </row>
    <row r="791" spans="1:68" ht="12.7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  <c r="AH791" s="79"/>
      <c r="AI791" s="79"/>
      <c r="AJ791" s="79"/>
      <c r="AK791" s="79"/>
      <c r="AL791" s="79"/>
      <c r="AM791" s="79"/>
      <c r="AN791" s="79"/>
      <c r="AO791" s="79"/>
      <c r="AP791" s="79"/>
      <c r="AQ791" s="79"/>
      <c r="AR791" s="79"/>
      <c r="AS791" s="79"/>
      <c r="AT791" s="79"/>
      <c r="AU791" s="79"/>
      <c r="AV791" s="79"/>
      <c r="AW791" s="79"/>
      <c r="AX791" s="79"/>
      <c r="AY791" s="79"/>
      <c r="AZ791" s="79"/>
      <c r="BA791" s="79"/>
      <c r="BB791" s="79"/>
      <c r="BC791" s="79"/>
      <c r="BD791" s="79"/>
      <c r="BE791" s="79"/>
      <c r="BF791" s="79"/>
      <c r="BG791" s="79"/>
      <c r="BH791" s="79"/>
      <c r="BI791" s="79"/>
      <c r="BJ791" s="79"/>
      <c r="BK791" s="79"/>
      <c r="BL791" s="79"/>
      <c r="BM791" s="79"/>
      <c r="BN791" s="79"/>
      <c r="BO791" s="79"/>
      <c r="BP791" s="79"/>
    </row>
    <row r="792" spans="1:68" ht="12.7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  <c r="AH792" s="79"/>
      <c r="AI792" s="79"/>
      <c r="AJ792" s="79"/>
      <c r="AK792" s="79"/>
      <c r="AL792" s="79"/>
      <c r="AM792" s="79"/>
      <c r="AN792" s="79"/>
      <c r="AO792" s="79"/>
      <c r="AP792" s="79"/>
      <c r="AQ792" s="79"/>
      <c r="AR792" s="79"/>
      <c r="AS792" s="79"/>
      <c r="AT792" s="79"/>
      <c r="AU792" s="79"/>
      <c r="AV792" s="79"/>
      <c r="AW792" s="79"/>
      <c r="AX792" s="79"/>
      <c r="AY792" s="79"/>
      <c r="AZ792" s="79"/>
      <c r="BA792" s="79"/>
      <c r="BB792" s="79"/>
      <c r="BC792" s="79"/>
      <c r="BD792" s="79"/>
      <c r="BE792" s="79"/>
      <c r="BF792" s="79"/>
      <c r="BG792" s="79"/>
      <c r="BH792" s="79"/>
      <c r="BI792" s="79"/>
      <c r="BJ792" s="79"/>
      <c r="BK792" s="79"/>
      <c r="BL792" s="79"/>
      <c r="BM792" s="79"/>
      <c r="BN792" s="79"/>
      <c r="BO792" s="79"/>
      <c r="BP792" s="79"/>
    </row>
    <row r="793" spans="1:68" ht="12.7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  <c r="AH793" s="79"/>
      <c r="AI793" s="79"/>
      <c r="AJ793" s="79"/>
      <c r="AK793" s="79"/>
      <c r="AL793" s="79"/>
      <c r="AM793" s="79"/>
      <c r="AN793" s="79"/>
      <c r="AO793" s="79"/>
      <c r="AP793" s="79"/>
      <c r="AQ793" s="79"/>
      <c r="AR793" s="79"/>
      <c r="AS793" s="79"/>
      <c r="AT793" s="79"/>
      <c r="AU793" s="79"/>
      <c r="AV793" s="79"/>
      <c r="AW793" s="79"/>
      <c r="AX793" s="79"/>
      <c r="AY793" s="79"/>
      <c r="AZ793" s="79"/>
      <c r="BA793" s="79"/>
      <c r="BB793" s="79"/>
      <c r="BC793" s="79"/>
      <c r="BD793" s="79"/>
      <c r="BE793" s="79"/>
      <c r="BF793" s="79"/>
      <c r="BG793" s="79"/>
      <c r="BH793" s="79"/>
      <c r="BI793" s="79"/>
      <c r="BJ793" s="79"/>
      <c r="BK793" s="79"/>
      <c r="BL793" s="79"/>
      <c r="BM793" s="79"/>
      <c r="BN793" s="79"/>
      <c r="BO793" s="79"/>
      <c r="BP793" s="79"/>
    </row>
    <row r="794" spans="1:68" ht="12.7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  <c r="AH794" s="79"/>
      <c r="AI794" s="79"/>
      <c r="AJ794" s="79"/>
      <c r="AK794" s="79"/>
      <c r="AL794" s="79"/>
      <c r="AM794" s="79"/>
      <c r="AN794" s="79"/>
      <c r="AO794" s="79"/>
      <c r="AP794" s="79"/>
      <c r="AQ794" s="79"/>
      <c r="AR794" s="79"/>
      <c r="AS794" s="79"/>
      <c r="AT794" s="79"/>
      <c r="AU794" s="79"/>
      <c r="AV794" s="79"/>
      <c r="AW794" s="79"/>
      <c r="AX794" s="79"/>
      <c r="AY794" s="79"/>
      <c r="AZ794" s="79"/>
      <c r="BA794" s="79"/>
      <c r="BB794" s="79"/>
      <c r="BC794" s="79"/>
      <c r="BD794" s="79"/>
      <c r="BE794" s="79"/>
      <c r="BF794" s="79"/>
      <c r="BG794" s="79"/>
      <c r="BH794" s="79"/>
      <c r="BI794" s="79"/>
      <c r="BJ794" s="79"/>
      <c r="BK794" s="79"/>
      <c r="BL794" s="79"/>
      <c r="BM794" s="79"/>
      <c r="BN794" s="79"/>
      <c r="BO794" s="79"/>
      <c r="BP794" s="79"/>
    </row>
    <row r="795" spans="1:68" ht="12.7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  <c r="AH795" s="79"/>
      <c r="AI795" s="79"/>
      <c r="AJ795" s="79"/>
      <c r="AK795" s="79"/>
      <c r="AL795" s="79"/>
      <c r="AM795" s="79"/>
      <c r="AN795" s="79"/>
      <c r="AO795" s="79"/>
      <c r="AP795" s="79"/>
      <c r="AQ795" s="79"/>
      <c r="AR795" s="79"/>
      <c r="AS795" s="79"/>
      <c r="AT795" s="79"/>
      <c r="AU795" s="79"/>
      <c r="AV795" s="79"/>
      <c r="AW795" s="79"/>
      <c r="AX795" s="79"/>
      <c r="AY795" s="79"/>
      <c r="AZ795" s="79"/>
      <c r="BA795" s="79"/>
      <c r="BB795" s="79"/>
      <c r="BC795" s="79"/>
      <c r="BD795" s="79"/>
      <c r="BE795" s="79"/>
      <c r="BF795" s="79"/>
      <c r="BG795" s="79"/>
      <c r="BH795" s="79"/>
      <c r="BI795" s="79"/>
      <c r="BJ795" s="79"/>
      <c r="BK795" s="79"/>
      <c r="BL795" s="79"/>
      <c r="BM795" s="79"/>
      <c r="BN795" s="79"/>
      <c r="BO795" s="79"/>
      <c r="BP795" s="79"/>
    </row>
    <row r="796" spans="1:68" ht="12.7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  <c r="AH796" s="79"/>
      <c r="AI796" s="79"/>
      <c r="AJ796" s="79"/>
      <c r="AK796" s="79"/>
      <c r="AL796" s="79"/>
      <c r="AM796" s="79"/>
      <c r="AN796" s="79"/>
      <c r="AO796" s="79"/>
      <c r="AP796" s="79"/>
      <c r="AQ796" s="79"/>
      <c r="AR796" s="79"/>
      <c r="AS796" s="79"/>
      <c r="AT796" s="79"/>
      <c r="AU796" s="79"/>
      <c r="AV796" s="79"/>
      <c r="AW796" s="79"/>
      <c r="AX796" s="79"/>
      <c r="AY796" s="79"/>
      <c r="AZ796" s="79"/>
      <c r="BA796" s="79"/>
      <c r="BB796" s="79"/>
      <c r="BC796" s="79"/>
      <c r="BD796" s="79"/>
      <c r="BE796" s="79"/>
      <c r="BF796" s="79"/>
      <c r="BG796" s="79"/>
      <c r="BH796" s="79"/>
      <c r="BI796" s="79"/>
      <c r="BJ796" s="79"/>
      <c r="BK796" s="79"/>
      <c r="BL796" s="79"/>
      <c r="BM796" s="79"/>
      <c r="BN796" s="79"/>
      <c r="BO796" s="79"/>
      <c r="BP796" s="79"/>
    </row>
    <row r="797" spans="1:68" ht="12.7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  <c r="AH797" s="79"/>
      <c r="AI797" s="79"/>
      <c r="AJ797" s="79"/>
      <c r="AK797" s="79"/>
      <c r="AL797" s="79"/>
      <c r="AM797" s="79"/>
      <c r="AN797" s="79"/>
      <c r="AO797" s="79"/>
      <c r="AP797" s="79"/>
      <c r="AQ797" s="79"/>
      <c r="AR797" s="79"/>
      <c r="AS797" s="79"/>
      <c r="AT797" s="79"/>
      <c r="AU797" s="79"/>
      <c r="AV797" s="79"/>
      <c r="AW797" s="79"/>
      <c r="AX797" s="79"/>
      <c r="AY797" s="79"/>
      <c r="AZ797" s="79"/>
      <c r="BA797" s="79"/>
      <c r="BB797" s="79"/>
      <c r="BC797" s="79"/>
      <c r="BD797" s="79"/>
      <c r="BE797" s="79"/>
      <c r="BF797" s="79"/>
      <c r="BG797" s="79"/>
      <c r="BH797" s="79"/>
      <c r="BI797" s="79"/>
      <c r="BJ797" s="79"/>
      <c r="BK797" s="79"/>
      <c r="BL797" s="79"/>
      <c r="BM797" s="79"/>
      <c r="BN797" s="79"/>
      <c r="BO797" s="79"/>
      <c r="BP797" s="79"/>
    </row>
    <row r="798" spans="1:68" ht="12.7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  <c r="AR798" s="79"/>
      <c r="AS798" s="79"/>
      <c r="AT798" s="79"/>
      <c r="AU798" s="79"/>
      <c r="AV798" s="79"/>
      <c r="AW798" s="79"/>
      <c r="AX798" s="79"/>
      <c r="AY798" s="79"/>
      <c r="AZ798" s="79"/>
      <c r="BA798" s="79"/>
      <c r="BB798" s="79"/>
      <c r="BC798" s="79"/>
      <c r="BD798" s="79"/>
      <c r="BE798" s="79"/>
      <c r="BF798" s="79"/>
      <c r="BG798" s="79"/>
      <c r="BH798" s="79"/>
      <c r="BI798" s="79"/>
      <c r="BJ798" s="79"/>
      <c r="BK798" s="79"/>
      <c r="BL798" s="79"/>
      <c r="BM798" s="79"/>
      <c r="BN798" s="79"/>
      <c r="BO798" s="79"/>
      <c r="BP798" s="79"/>
    </row>
    <row r="799" spans="1:68" ht="12.7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  <c r="AH799" s="79"/>
      <c r="AI799" s="79"/>
      <c r="AJ799" s="79"/>
      <c r="AK799" s="79"/>
      <c r="AL799" s="79"/>
      <c r="AM799" s="79"/>
      <c r="AN799" s="79"/>
      <c r="AO799" s="79"/>
      <c r="AP799" s="79"/>
      <c r="AQ799" s="79"/>
      <c r="AR799" s="79"/>
      <c r="AS799" s="79"/>
      <c r="AT799" s="79"/>
      <c r="AU799" s="79"/>
      <c r="AV799" s="79"/>
      <c r="AW799" s="79"/>
      <c r="AX799" s="79"/>
      <c r="AY799" s="79"/>
      <c r="AZ799" s="79"/>
      <c r="BA799" s="79"/>
      <c r="BB799" s="79"/>
      <c r="BC799" s="79"/>
      <c r="BD799" s="79"/>
      <c r="BE799" s="79"/>
      <c r="BF799" s="79"/>
      <c r="BG799" s="79"/>
      <c r="BH799" s="79"/>
      <c r="BI799" s="79"/>
      <c r="BJ799" s="79"/>
      <c r="BK799" s="79"/>
      <c r="BL799" s="79"/>
      <c r="BM799" s="79"/>
      <c r="BN799" s="79"/>
      <c r="BO799" s="79"/>
      <c r="BP799" s="79"/>
    </row>
    <row r="800" spans="1:68" ht="12.7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  <c r="AH800" s="79"/>
      <c r="AI800" s="79"/>
      <c r="AJ800" s="79"/>
      <c r="AK800" s="79"/>
      <c r="AL800" s="79"/>
      <c r="AM800" s="79"/>
      <c r="AN800" s="79"/>
      <c r="AO800" s="79"/>
      <c r="AP800" s="79"/>
      <c r="AQ800" s="79"/>
      <c r="AR800" s="79"/>
      <c r="AS800" s="79"/>
      <c r="AT800" s="79"/>
      <c r="AU800" s="79"/>
      <c r="AV800" s="79"/>
      <c r="AW800" s="79"/>
      <c r="AX800" s="79"/>
      <c r="AY800" s="79"/>
      <c r="AZ800" s="79"/>
      <c r="BA800" s="79"/>
      <c r="BB800" s="79"/>
      <c r="BC800" s="79"/>
      <c r="BD800" s="79"/>
      <c r="BE800" s="79"/>
      <c r="BF800" s="79"/>
      <c r="BG800" s="79"/>
      <c r="BH800" s="79"/>
      <c r="BI800" s="79"/>
      <c r="BJ800" s="79"/>
      <c r="BK800" s="79"/>
      <c r="BL800" s="79"/>
      <c r="BM800" s="79"/>
      <c r="BN800" s="79"/>
      <c r="BO800" s="79"/>
      <c r="BP800" s="79"/>
    </row>
    <row r="801" spans="1:68" ht="12.7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  <c r="AH801" s="79"/>
      <c r="AI801" s="79"/>
      <c r="AJ801" s="79"/>
      <c r="AK801" s="79"/>
      <c r="AL801" s="79"/>
      <c r="AM801" s="79"/>
      <c r="AN801" s="79"/>
      <c r="AO801" s="79"/>
      <c r="AP801" s="79"/>
      <c r="AQ801" s="79"/>
      <c r="AR801" s="79"/>
      <c r="AS801" s="79"/>
      <c r="AT801" s="79"/>
      <c r="AU801" s="79"/>
      <c r="AV801" s="79"/>
      <c r="AW801" s="79"/>
      <c r="AX801" s="79"/>
      <c r="AY801" s="79"/>
      <c r="AZ801" s="79"/>
      <c r="BA801" s="79"/>
      <c r="BB801" s="79"/>
      <c r="BC801" s="79"/>
      <c r="BD801" s="79"/>
      <c r="BE801" s="79"/>
      <c r="BF801" s="79"/>
      <c r="BG801" s="79"/>
      <c r="BH801" s="79"/>
      <c r="BI801" s="79"/>
      <c r="BJ801" s="79"/>
      <c r="BK801" s="79"/>
      <c r="BL801" s="79"/>
      <c r="BM801" s="79"/>
      <c r="BN801" s="79"/>
      <c r="BO801" s="79"/>
      <c r="BP801" s="79"/>
    </row>
    <row r="802" spans="1:68" ht="12.7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  <c r="AH802" s="79"/>
      <c r="AI802" s="79"/>
      <c r="AJ802" s="79"/>
      <c r="AK802" s="79"/>
      <c r="AL802" s="79"/>
      <c r="AM802" s="79"/>
      <c r="AN802" s="79"/>
      <c r="AO802" s="79"/>
      <c r="AP802" s="79"/>
      <c r="AQ802" s="79"/>
      <c r="AR802" s="79"/>
      <c r="AS802" s="79"/>
      <c r="AT802" s="79"/>
      <c r="AU802" s="79"/>
      <c r="AV802" s="79"/>
      <c r="AW802" s="79"/>
      <c r="AX802" s="79"/>
      <c r="AY802" s="79"/>
      <c r="AZ802" s="79"/>
      <c r="BA802" s="79"/>
      <c r="BB802" s="79"/>
      <c r="BC802" s="79"/>
      <c r="BD802" s="79"/>
      <c r="BE802" s="79"/>
      <c r="BF802" s="79"/>
      <c r="BG802" s="79"/>
      <c r="BH802" s="79"/>
      <c r="BI802" s="79"/>
      <c r="BJ802" s="79"/>
      <c r="BK802" s="79"/>
      <c r="BL802" s="79"/>
      <c r="BM802" s="79"/>
      <c r="BN802" s="79"/>
      <c r="BO802" s="79"/>
      <c r="BP802" s="79"/>
    </row>
    <row r="803" spans="1:68" ht="12.7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  <c r="AH803" s="79"/>
      <c r="AI803" s="79"/>
      <c r="AJ803" s="79"/>
      <c r="AK803" s="79"/>
      <c r="AL803" s="79"/>
      <c r="AM803" s="79"/>
      <c r="AN803" s="79"/>
      <c r="AO803" s="79"/>
      <c r="AP803" s="79"/>
      <c r="AQ803" s="79"/>
      <c r="AR803" s="79"/>
      <c r="AS803" s="79"/>
      <c r="AT803" s="79"/>
      <c r="AU803" s="79"/>
      <c r="AV803" s="79"/>
      <c r="AW803" s="79"/>
      <c r="AX803" s="79"/>
      <c r="AY803" s="79"/>
      <c r="AZ803" s="79"/>
      <c r="BA803" s="79"/>
      <c r="BB803" s="79"/>
      <c r="BC803" s="79"/>
      <c r="BD803" s="79"/>
      <c r="BE803" s="79"/>
      <c r="BF803" s="79"/>
      <c r="BG803" s="79"/>
      <c r="BH803" s="79"/>
      <c r="BI803" s="79"/>
      <c r="BJ803" s="79"/>
      <c r="BK803" s="79"/>
      <c r="BL803" s="79"/>
      <c r="BM803" s="79"/>
      <c r="BN803" s="79"/>
      <c r="BO803" s="79"/>
      <c r="BP803" s="79"/>
    </row>
    <row r="804" spans="1:68" ht="12.7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  <c r="AH804" s="79"/>
      <c r="AI804" s="79"/>
      <c r="AJ804" s="79"/>
      <c r="AK804" s="79"/>
      <c r="AL804" s="79"/>
      <c r="AM804" s="79"/>
      <c r="AN804" s="79"/>
      <c r="AO804" s="79"/>
      <c r="AP804" s="79"/>
      <c r="AQ804" s="79"/>
      <c r="AR804" s="79"/>
      <c r="AS804" s="79"/>
      <c r="AT804" s="79"/>
      <c r="AU804" s="79"/>
      <c r="AV804" s="79"/>
      <c r="AW804" s="79"/>
      <c r="AX804" s="79"/>
      <c r="AY804" s="79"/>
      <c r="AZ804" s="79"/>
      <c r="BA804" s="79"/>
      <c r="BB804" s="79"/>
      <c r="BC804" s="79"/>
      <c r="BD804" s="79"/>
      <c r="BE804" s="79"/>
      <c r="BF804" s="79"/>
      <c r="BG804" s="79"/>
      <c r="BH804" s="79"/>
      <c r="BI804" s="79"/>
      <c r="BJ804" s="79"/>
      <c r="BK804" s="79"/>
      <c r="BL804" s="79"/>
      <c r="BM804" s="79"/>
      <c r="BN804" s="79"/>
      <c r="BO804" s="79"/>
      <c r="BP804" s="79"/>
    </row>
    <row r="805" spans="1:68" ht="12.7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  <c r="AH805" s="79"/>
      <c r="AI805" s="79"/>
      <c r="AJ805" s="79"/>
      <c r="AK805" s="79"/>
      <c r="AL805" s="79"/>
      <c r="AM805" s="79"/>
      <c r="AN805" s="79"/>
      <c r="AO805" s="79"/>
      <c r="AP805" s="79"/>
      <c r="AQ805" s="79"/>
      <c r="AR805" s="79"/>
      <c r="AS805" s="79"/>
      <c r="AT805" s="79"/>
      <c r="AU805" s="79"/>
      <c r="AV805" s="79"/>
      <c r="AW805" s="79"/>
      <c r="AX805" s="79"/>
      <c r="AY805" s="79"/>
      <c r="AZ805" s="79"/>
      <c r="BA805" s="79"/>
      <c r="BB805" s="79"/>
      <c r="BC805" s="79"/>
      <c r="BD805" s="79"/>
      <c r="BE805" s="79"/>
      <c r="BF805" s="79"/>
      <c r="BG805" s="79"/>
      <c r="BH805" s="79"/>
      <c r="BI805" s="79"/>
      <c r="BJ805" s="79"/>
      <c r="BK805" s="79"/>
      <c r="BL805" s="79"/>
      <c r="BM805" s="79"/>
      <c r="BN805" s="79"/>
      <c r="BO805" s="79"/>
      <c r="BP805" s="79"/>
    </row>
    <row r="806" spans="1:68" ht="12.7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  <c r="AH806" s="79"/>
      <c r="AI806" s="79"/>
      <c r="AJ806" s="79"/>
      <c r="AK806" s="79"/>
      <c r="AL806" s="79"/>
      <c r="AM806" s="79"/>
      <c r="AN806" s="79"/>
      <c r="AO806" s="79"/>
      <c r="AP806" s="79"/>
      <c r="AQ806" s="79"/>
      <c r="AR806" s="79"/>
      <c r="AS806" s="79"/>
      <c r="AT806" s="79"/>
      <c r="AU806" s="79"/>
      <c r="AV806" s="79"/>
      <c r="AW806" s="79"/>
      <c r="AX806" s="79"/>
      <c r="AY806" s="79"/>
      <c r="AZ806" s="79"/>
      <c r="BA806" s="79"/>
      <c r="BB806" s="79"/>
      <c r="BC806" s="79"/>
      <c r="BD806" s="79"/>
      <c r="BE806" s="79"/>
      <c r="BF806" s="79"/>
      <c r="BG806" s="79"/>
      <c r="BH806" s="79"/>
      <c r="BI806" s="79"/>
      <c r="BJ806" s="79"/>
      <c r="BK806" s="79"/>
      <c r="BL806" s="79"/>
      <c r="BM806" s="79"/>
      <c r="BN806" s="79"/>
      <c r="BO806" s="79"/>
      <c r="BP806" s="79"/>
    </row>
    <row r="807" spans="1:68" ht="12.7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  <c r="AH807" s="79"/>
      <c r="AI807" s="79"/>
      <c r="AJ807" s="79"/>
      <c r="AK807" s="79"/>
      <c r="AL807" s="79"/>
      <c r="AM807" s="79"/>
      <c r="AN807" s="79"/>
      <c r="AO807" s="79"/>
      <c r="AP807" s="79"/>
      <c r="AQ807" s="79"/>
      <c r="AR807" s="79"/>
      <c r="AS807" s="79"/>
      <c r="AT807" s="79"/>
      <c r="AU807" s="79"/>
      <c r="AV807" s="79"/>
      <c r="AW807" s="79"/>
      <c r="AX807" s="79"/>
      <c r="AY807" s="79"/>
      <c r="AZ807" s="79"/>
      <c r="BA807" s="79"/>
      <c r="BB807" s="79"/>
      <c r="BC807" s="79"/>
      <c r="BD807" s="79"/>
      <c r="BE807" s="79"/>
      <c r="BF807" s="79"/>
      <c r="BG807" s="79"/>
      <c r="BH807" s="79"/>
      <c r="BI807" s="79"/>
      <c r="BJ807" s="79"/>
      <c r="BK807" s="79"/>
      <c r="BL807" s="79"/>
      <c r="BM807" s="79"/>
      <c r="BN807" s="79"/>
      <c r="BO807" s="79"/>
      <c r="BP807" s="79"/>
    </row>
    <row r="808" spans="1:68" ht="12.7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  <c r="AH808" s="79"/>
      <c r="AI808" s="79"/>
      <c r="AJ808" s="79"/>
      <c r="AK808" s="79"/>
      <c r="AL808" s="79"/>
      <c r="AM808" s="79"/>
      <c r="AN808" s="79"/>
      <c r="AO808" s="79"/>
      <c r="AP808" s="79"/>
      <c r="AQ808" s="79"/>
      <c r="AR808" s="79"/>
      <c r="AS808" s="79"/>
      <c r="AT808" s="79"/>
      <c r="AU808" s="79"/>
      <c r="AV808" s="79"/>
      <c r="AW808" s="79"/>
      <c r="AX808" s="79"/>
      <c r="AY808" s="79"/>
      <c r="AZ808" s="79"/>
      <c r="BA808" s="79"/>
      <c r="BB808" s="79"/>
      <c r="BC808" s="79"/>
      <c r="BD808" s="79"/>
      <c r="BE808" s="79"/>
      <c r="BF808" s="79"/>
      <c r="BG808" s="79"/>
      <c r="BH808" s="79"/>
      <c r="BI808" s="79"/>
      <c r="BJ808" s="79"/>
      <c r="BK808" s="79"/>
      <c r="BL808" s="79"/>
      <c r="BM808" s="79"/>
      <c r="BN808" s="79"/>
      <c r="BO808" s="79"/>
      <c r="BP808" s="79"/>
    </row>
    <row r="809" spans="1:68" ht="12.7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  <c r="AH809" s="79"/>
      <c r="AI809" s="79"/>
      <c r="AJ809" s="79"/>
      <c r="AK809" s="79"/>
      <c r="AL809" s="79"/>
      <c r="AM809" s="79"/>
      <c r="AN809" s="79"/>
      <c r="AO809" s="79"/>
      <c r="AP809" s="79"/>
      <c r="AQ809" s="79"/>
      <c r="AR809" s="79"/>
      <c r="AS809" s="79"/>
      <c r="AT809" s="79"/>
      <c r="AU809" s="79"/>
      <c r="AV809" s="79"/>
      <c r="AW809" s="79"/>
      <c r="AX809" s="79"/>
      <c r="AY809" s="79"/>
      <c r="AZ809" s="79"/>
      <c r="BA809" s="79"/>
      <c r="BB809" s="79"/>
      <c r="BC809" s="79"/>
      <c r="BD809" s="79"/>
      <c r="BE809" s="79"/>
      <c r="BF809" s="79"/>
      <c r="BG809" s="79"/>
      <c r="BH809" s="79"/>
      <c r="BI809" s="79"/>
      <c r="BJ809" s="79"/>
      <c r="BK809" s="79"/>
      <c r="BL809" s="79"/>
      <c r="BM809" s="79"/>
      <c r="BN809" s="79"/>
      <c r="BO809" s="79"/>
      <c r="BP809" s="79"/>
    </row>
    <row r="810" spans="1:68" ht="12.7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  <c r="AH810" s="79"/>
      <c r="AI810" s="79"/>
      <c r="AJ810" s="79"/>
      <c r="AK810" s="79"/>
      <c r="AL810" s="79"/>
      <c r="AM810" s="79"/>
      <c r="AN810" s="79"/>
      <c r="AO810" s="79"/>
      <c r="AP810" s="79"/>
      <c r="AQ810" s="79"/>
      <c r="AR810" s="79"/>
      <c r="AS810" s="79"/>
      <c r="AT810" s="79"/>
      <c r="AU810" s="79"/>
      <c r="AV810" s="79"/>
      <c r="AW810" s="79"/>
      <c r="AX810" s="79"/>
      <c r="AY810" s="79"/>
      <c r="AZ810" s="79"/>
      <c r="BA810" s="79"/>
      <c r="BB810" s="79"/>
      <c r="BC810" s="79"/>
      <c r="BD810" s="79"/>
      <c r="BE810" s="79"/>
      <c r="BF810" s="79"/>
      <c r="BG810" s="79"/>
      <c r="BH810" s="79"/>
      <c r="BI810" s="79"/>
      <c r="BJ810" s="79"/>
      <c r="BK810" s="79"/>
      <c r="BL810" s="79"/>
      <c r="BM810" s="79"/>
      <c r="BN810" s="79"/>
      <c r="BO810" s="79"/>
      <c r="BP810" s="79"/>
    </row>
    <row r="811" spans="1:68" ht="12.7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  <c r="AH811" s="79"/>
      <c r="AI811" s="79"/>
      <c r="AJ811" s="79"/>
      <c r="AK811" s="79"/>
      <c r="AL811" s="79"/>
      <c r="AM811" s="79"/>
      <c r="AN811" s="79"/>
      <c r="AO811" s="79"/>
      <c r="AP811" s="79"/>
      <c r="AQ811" s="79"/>
      <c r="AR811" s="79"/>
      <c r="AS811" s="79"/>
      <c r="AT811" s="79"/>
      <c r="AU811" s="79"/>
      <c r="AV811" s="79"/>
      <c r="AW811" s="79"/>
      <c r="AX811" s="79"/>
      <c r="AY811" s="79"/>
      <c r="AZ811" s="79"/>
      <c r="BA811" s="79"/>
      <c r="BB811" s="79"/>
      <c r="BC811" s="79"/>
      <c r="BD811" s="79"/>
      <c r="BE811" s="79"/>
      <c r="BF811" s="79"/>
      <c r="BG811" s="79"/>
      <c r="BH811" s="79"/>
      <c r="BI811" s="79"/>
      <c r="BJ811" s="79"/>
      <c r="BK811" s="79"/>
      <c r="BL811" s="79"/>
      <c r="BM811" s="79"/>
      <c r="BN811" s="79"/>
      <c r="BO811" s="79"/>
      <c r="BP811" s="79"/>
    </row>
    <row r="812" spans="1:68" ht="12.7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  <c r="AH812" s="79"/>
      <c r="AI812" s="79"/>
      <c r="AJ812" s="79"/>
      <c r="AK812" s="79"/>
      <c r="AL812" s="79"/>
      <c r="AM812" s="79"/>
      <c r="AN812" s="79"/>
      <c r="AO812" s="79"/>
      <c r="AP812" s="79"/>
      <c r="AQ812" s="79"/>
      <c r="AR812" s="79"/>
      <c r="AS812" s="79"/>
      <c r="AT812" s="79"/>
      <c r="AU812" s="79"/>
      <c r="AV812" s="79"/>
      <c r="AW812" s="79"/>
      <c r="AX812" s="79"/>
      <c r="AY812" s="79"/>
      <c r="AZ812" s="79"/>
      <c r="BA812" s="79"/>
      <c r="BB812" s="79"/>
      <c r="BC812" s="79"/>
      <c r="BD812" s="79"/>
      <c r="BE812" s="79"/>
      <c r="BF812" s="79"/>
      <c r="BG812" s="79"/>
      <c r="BH812" s="79"/>
      <c r="BI812" s="79"/>
      <c r="BJ812" s="79"/>
      <c r="BK812" s="79"/>
      <c r="BL812" s="79"/>
      <c r="BM812" s="79"/>
      <c r="BN812" s="79"/>
      <c r="BO812" s="79"/>
      <c r="BP812" s="79"/>
    </row>
    <row r="813" spans="1:68" ht="12.7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  <c r="AH813" s="79"/>
      <c r="AI813" s="79"/>
      <c r="AJ813" s="79"/>
      <c r="AK813" s="79"/>
      <c r="AL813" s="79"/>
      <c r="AM813" s="79"/>
      <c r="AN813" s="79"/>
      <c r="AO813" s="79"/>
      <c r="AP813" s="79"/>
      <c r="AQ813" s="79"/>
      <c r="AR813" s="79"/>
      <c r="AS813" s="79"/>
      <c r="AT813" s="79"/>
      <c r="AU813" s="79"/>
      <c r="AV813" s="79"/>
      <c r="AW813" s="79"/>
      <c r="AX813" s="79"/>
      <c r="AY813" s="79"/>
      <c r="AZ813" s="79"/>
      <c r="BA813" s="79"/>
      <c r="BB813" s="79"/>
      <c r="BC813" s="79"/>
      <c r="BD813" s="79"/>
      <c r="BE813" s="79"/>
      <c r="BF813" s="79"/>
      <c r="BG813" s="79"/>
      <c r="BH813" s="79"/>
      <c r="BI813" s="79"/>
      <c r="BJ813" s="79"/>
      <c r="BK813" s="79"/>
      <c r="BL813" s="79"/>
      <c r="BM813" s="79"/>
      <c r="BN813" s="79"/>
      <c r="BO813" s="79"/>
      <c r="BP813" s="79"/>
    </row>
    <row r="814" spans="1:68" ht="12.7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  <c r="AH814" s="79"/>
      <c r="AI814" s="79"/>
      <c r="AJ814" s="79"/>
      <c r="AK814" s="79"/>
      <c r="AL814" s="79"/>
      <c r="AM814" s="79"/>
      <c r="AN814" s="79"/>
      <c r="AO814" s="79"/>
      <c r="AP814" s="79"/>
      <c r="AQ814" s="79"/>
      <c r="AR814" s="79"/>
      <c r="AS814" s="79"/>
      <c r="AT814" s="79"/>
      <c r="AU814" s="79"/>
      <c r="AV814" s="79"/>
      <c r="AW814" s="79"/>
      <c r="AX814" s="79"/>
      <c r="AY814" s="79"/>
      <c r="AZ814" s="79"/>
      <c r="BA814" s="79"/>
      <c r="BB814" s="79"/>
      <c r="BC814" s="79"/>
      <c r="BD814" s="79"/>
      <c r="BE814" s="79"/>
      <c r="BF814" s="79"/>
      <c r="BG814" s="79"/>
      <c r="BH814" s="79"/>
      <c r="BI814" s="79"/>
      <c r="BJ814" s="79"/>
      <c r="BK814" s="79"/>
      <c r="BL814" s="79"/>
      <c r="BM814" s="79"/>
      <c r="BN814" s="79"/>
      <c r="BO814" s="79"/>
      <c r="BP814" s="79"/>
    </row>
    <row r="815" spans="1:68" ht="12.7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  <c r="AH815" s="79"/>
      <c r="AI815" s="79"/>
      <c r="AJ815" s="79"/>
      <c r="AK815" s="79"/>
      <c r="AL815" s="79"/>
      <c r="AM815" s="79"/>
      <c r="AN815" s="79"/>
      <c r="AO815" s="79"/>
      <c r="AP815" s="79"/>
      <c r="AQ815" s="79"/>
      <c r="AR815" s="79"/>
      <c r="AS815" s="79"/>
      <c r="AT815" s="79"/>
      <c r="AU815" s="79"/>
      <c r="AV815" s="79"/>
      <c r="AW815" s="79"/>
      <c r="AX815" s="79"/>
      <c r="AY815" s="79"/>
      <c r="AZ815" s="79"/>
      <c r="BA815" s="79"/>
      <c r="BB815" s="79"/>
      <c r="BC815" s="79"/>
      <c r="BD815" s="79"/>
      <c r="BE815" s="79"/>
      <c r="BF815" s="79"/>
      <c r="BG815" s="79"/>
      <c r="BH815" s="79"/>
      <c r="BI815" s="79"/>
      <c r="BJ815" s="79"/>
      <c r="BK815" s="79"/>
      <c r="BL815" s="79"/>
      <c r="BM815" s="79"/>
      <c r="BN815" s="79"/>
      <c r="BO815" s="79"/>
      <c r="BP815" s="79"/>
    </row>
    <row r="816" spans="1:68" ht="12.7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  <c r="AH816" s="79"/>
      <c r="AI816" s="79"/>
      <c r="AJ816" s="79"/>
      <c r="AK816" s="79"/>
      <c r="AL816" s="79"/>
      <c r="AM816" s="79"/>
      <c r="AN816" s="79"/>
      <c r="AO816" s="79"/>
      <c r="AP816" s="79"/>
      <c r="AQ816" s="79"/>
      <c r="AR816" s="79"/>
      <c r="AS816" s="79"/>
      <c r="AT816" s="79"/>
      <c r="AU816" s="79"/>
      <c r="AV816" s="79"/>
      <c r="AW816" s="79"/>
      <c r="AX816" s="79"/>
      <c r="AY816" s="79"/>
      <c r="AZ816" s="79"/>
      <c r="BA816" s="79"/>
      <c r="BB816" s="79"/>
      <c r="BC816" s="79"/>
      <c r="BD816" s="79"/>
      <c r="BE816" s="79"/>
      <c r="BF816" s="79"/>
      <c r="BG816" s="79"/>
      <c r="BH816" s="79"/>
      <c r="BI816" s="79"/>
      <c r="BJ816" s="79"/>
      <c r="BK816" s="79"/>
      <c r="BL816" s="79"/>
      <c r="BM816" s="79"/>
      <c r="BN816" s="79"/>
      <c r="BO816" s="79"/>
      <c r="BP816" s="79"/>
    </row>
    <row r="817" spans="1:68" ht="12.7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  <c r="AH817" s="79"/>
      <c r="AI817" s="79"/>
      <c r="AJ817" s="79"/>
      <c r="AK817" s="79"/>
      <c r="AL817" s="79"/>
      <c r="AM817" s="79"/>
      <c r="AN817" s="79"/>
      <c r="AO817" s="79"/>
      <c r="AP817" s="79"/>
      <c r="AQ817" s="79"/>
      <c r="AR817" s="79"/>
      <c r="AS817" s="79"/>
      <c r="AT817" s="79"/>
      <c r="AU817" s="79"/>
      <c r="AV817" s="79"/>
      <c r="AW817" s="79"/>
      <c r="AX817" s="79"/>
      <c r="AY817" s="79"/>
      <c r="AZ817" s="79"/>
      <c r="BA817" s="79"/>
      <c r="BB817" s="79"/>
      <c r="BC817" s="79"/>
      <c r="BD817" s="79"/>
      <c r="BE817" s="79"/>
      <c r="BF817" s="79"/>
      <c r="BG817" s="79"/>
      <c r="BH817" s="79"/>
      <c r="BI817" s="79"/>
      <c r="BJ817" s="79"/>
      <c r="BK817" s="79"/>
      <c r="BL817" s="79"/>
      <c r="BM817" s="79"/>
      <c r="BN817" s="79"/>
      <c r="BO817" s="79"/>
      <c r="BP817" s="79"/>
    </row>
    <row r="818" spans="1:68" ht="12.7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  <c r="AH818" s="79"/>
      <c r="AI818" s="79"/>
      <c r="AJ818" s="79"/>
      <c r="AK818" s="79"/>
      <c r="AL818" s="79"/>
      <c r="AM818" s="79"/>
      <c r="AN818" s="79"/>
      <c r="AO818" s="79"/>
      <c r="AP818" s="79"/>
      <c r="AQ818" s="79"/>
      <c r="AR818" s="79"/>
      <c r="AS818" s="79"/>
      <c r="AT818" s="79"/>
      <c r="AU818" s="79"/>
      <c r="AV818" s="79"/>
      <c r="AW818" s="79"/>
      <c r="AX818" s="79"/>
      <c r="AY818" s="79"/>
      <c r="AZ818" s="79"/>
      <c r="BA818" s="79"/>
      <c r="BB818" s="79"/>
      <c r="BC818" s="79"/>
      <c r="BD818" s="79"/>
      <c r="BE818" s="79"/>
      <c r="BF818" s="79"/>
      <c r="BG818" s="79"/>
      <c r="BH818" s="79"/>
      <c r="BI818" s="79"/>
      <c r="BJ818" s="79"/>
      <c r="BK818" s="79"/>
      <c r="BL818" s="79"/>
      <c r="BM818" s="79"/>
      <c r="BN818" s="79"/>
      <c r="BO818" s="79"/>
      <c r="BP818" s="79"/>
    </row>
    <row r="819" spans="1:68" ht="12.7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  <c r="AH819" s="79"/>
      <c r="AI819" s="79"/>
      <c r="AJ819" s="79"/>
      <c r="AK819" s="79"/>
      <c r="AL819" s="79"/>
      <c r="AM819" s="79"/>
      <c r="AN819" s="79"/>
      <c r="AO819" s="79"/>
      <c r="AP819" s="79"/>
      <c r="AQ819" s="79"/>
      <c r="AR819" s="79"/>
      <c r="AS819" s="79"/>
      <c r="AT819" s="79"/>
      <c r="AU819" s="79"/>
      <c r="AV819" s="79"/>
      <c r="AW819" s="79"/>
      <c r="AX819" s="79"/>
      <c r="AY819" s="79"/>
      <c r="AZ819" s="79"/>
      <c r="BA819" s="79"/>
      <c r="BB819" s="79"/>
      <c r="BC819" s="79"/>
      <c r="BD819" s="79"/>
      <c r="BE819" s="79"/>
      <c r="BF819" s="79"/>
      <c r="BG819" s="79"/>
      <c r="BH819" s="79"/>
      <c r="BI819" s="79"/>
      <c r="BJ819" s="79"/>
      <c r="BK819" s="79"/>
      <c r="BL819" s="79"/>
      <c r="BM819" s="79"/>
      <c r="BN819" s="79"/>
      <c r="BO819" s="79"/>
      <c r="BP819" s="79"/>
    </row>
    <row r="820" spans="1:68" ht="12.7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  <c r="AR820" s="79"/>
      <c r="AS820" s="79"/>
      <c r="AT820" s="79"/>
      <c r="AU820" s="79"/>
      <c r="AV820" s="79"/>
      <c r="AW820" s="79"/>
      <c r="AX820" s="79"/>
      <c r="AY820" s="79"/>
      <c r="AZ820" s="79"/>
      <c r="BA820" s="79"/>
      <c r="BB820" s="79"/>
      <c r="BC820" s="79"/>
      <c r="BD820" s="79"/>
      <c r="BE820" s="79"/>
      <c r="BF820" s="79"/>
      <c r="BG820" s="79"/>
      <c r="BH820" s="79"/>
      <c r="BI820" s="79"/>
      <c r="BJ820" s="79"/>
      <c r="BK820" s="79"/>
      <c r="BL820" s="79"/>
      <c r="BM820" s="79"/>
      <c r="BN820" s="79"/>
      <c r="BO820" s="79"/>
      <c r="BP820" s="79"/>
    </row>
    <row r="821" spans="1:68" ht="12.7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  <c r="AH821" s="79"/>
      <c r="AI821" s="79"/>
      <c r="AJ821" s="79"/>
      <c r="AK821" s="79"/>
      <c r="AL821" s="79"/>
      <c r="AM821" s="79"/>
      <c r="AN821" s="79"/>
      <c r="AO821" s="79"/>
      <c r="AP821" s="79"/>
      <c r="AQ821" s="79"/>
      <c r="AR821" s="79"/>
      <c r="AS821" s="79"/>
      <c r="AT821" s="79"/>
      <c r="AU821" s="79"/>
      <c r="AV821" s="79"/>
      <c r="AW821" s="79"/>
      <c r="AX821" s="79"/>
      <c r="AY821" s="79"/>
      <c r="AZ821" s="79"/>
      <c r="BA821" s="79"/>
      <c r="BB821" s="79"/>
      <c r="BC821" s="79"/>
      <c r="BD821" s="79"/>
      <c r="BE821" s="79"/>
      <c r="BF821" s="79"/>
      <c r="BG821" s="79"/>
      <c r="BH821" s="79"/>
      <c r="BI821" s="79"/>
      <c r="BJ821" s="79"/>
      <c r="BK821" s="79"/>
      <c r="BL821" s="79"/>
      <c r="BM821" s="79"/>
      <c r="BN821" s="79"/>
      <c r="BO821" s="79"/>
      <c r="BP821" s="79"/>
    </row>
    <row r="822" spans="1:68" ht="12.7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  <c r="AH822" s="79"/>
      <c r="AI822" s="79"/>
      <c r="AJ822" s="79"/>
      <c r="AK822" s="79"/>
      <c r="AL822" s="79"/>
      <c r="AM822" s="79"/>
      <c r="AN822" s="79"/>
      <c r="AO822" s="79"/>
      <c r="AP822" s="79"/>
      <c r="AQ822" s="79"/>
      <c r="AR822" s="79"/>
      <c r="AS822" s="79"/>
      <c r="AT822" s="79"/>
      <c r="AU822" s="79"/>
      <c r="AV822" s="79"/>
      <c r="AW822" s="79"/>
      <c r="AX822" s="79"/>
      <c r="AY822" s="79"/>
      <c r="AZ822" s="79"/>
      <c r="BA822" s="79"/>
      <c r="BB822" s="79"/>
      <c r="BC822" s="79"/>
      <c r="BD822" s="79"/>
      <c r="BE822" s="79"/>
      <c r="BF822" s="79"/>
      <c r="BG822" s="79"/>
      <c r="BH822" s="79"/>
      <c r="BI822" s="79"/>
      <c r="BJ822" s="79"/>
      <c r="BK822" s="79"/>
      <c r="BL822" s="79"/>
      <c r="BM822" s="79"/>
      <c r="BN822" s="79"/>
      <c r="BO822" s="79"/>
      <c r="BP822" s="79"/>
    </row>
    <row r="823" spans="1:68" ht="12.7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  <c r="AH823" s="79"/>
      <c r="AI823" s="79"/>
      <c r="AJ823" s="79"/>
      <c r="AK823" s="79"/>
      <c r="AL823" s="79"/>
      <c r="AM823" s="79"/>
      <c r="AN823" s="79"/>
      <c r="AO823" s="79"/>
      <c r="AP823" s="79"/>
      <c r="AQ823" s="79"/>
      <c r="AR823" s="79"/>
      <c r="AS823" s="79"/>
      <c r="AT823" s="79"/>
      <c r="AU823" s="79"/>
      <c r="AV823" s="79"/>
      <c r="AW823" s="79"/>
      <c r="AX823" s="79"/>
      <c r="AY823" s="79"/>
      <c r="AZ823" s="79"/>
      <c r="BA823" s="79"/>
      <c r="BB823" s="79"/>
      <c r="BC823" s="79"/>
      <c r="BD823" s="79"/>
      <c r="BE823" s="79"/>
      <c r="BF823" s="79"/>
      <c r="BG823" s="79"/>
      <c r="BH823" s="79"/>
      <c r="BI823" s="79"/>
      <c r="BJ823" s="79"/>
      <c r="BK823" s="79"/>
      <c r="BL823" s="79"/>
      <c r="BM823" s="79"/>
      <c r="BN823" s="79"/>
      <c r="BO823" s="79"/>
      <c r="BP823" s="79"/>
    </row>
    <row r="824" spans="1:68" ht="12.7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  <c r="AH824" s="79"/>
      <c r="AI824" s="79"/>
      <c r="AJ824" s="79"/>
      <c r="AK824" s="79"/>
      <c r="AL824" s="79"/>
      <c r="AM824" s="79"/>
      <c r="AN824" s="79"/>
      <c r="AO824" s="79"/>
      <c r="AP824" s="79"/>
      <c r="AQ824" s="79"/>
      <c r="AR824" s="79"/>
      <c r="AS824" s="79"/>
      <c r="AT824" s="79"/>
      <c r="AU824" s="79"/>
      <c r="AV824" s="79"/>
      <c r="AW824" s="79"/>
      <c r="AX824" s="79"/>
      <c r="AY824" s="79"/>
      <c r="AZ824" s="79"/>
      <c r="BA824" s="79"/>
      <c r="BB824" s="79"/>
      <c r="BC824" s="79"/>
      <c r="BD824" s="79"/>
      <c r="BE824" s="79"/>
      <c r="BF824" s="79"/>
      <c r="BG824" s="79"/>
      <c r="BH824" s="79"/>
      <c r="BI824" s="79"/>
      <c r="BJ824" s="79"/>
      <c r="BK824" s="79"/>
      <c r="BL824" s="79"/>
      <c r="BM824" s="79"/>
      <c r="BN824" s="79"/>
      <c r="BO824" s="79"/>
      <c r="BP824" s="79"/>
    </row>
    <row r="825" spans="1:68" ht="12.7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  <c r="AH825" s="79"/>
      <c r="AI825" s="79"/>
      <c r="AJ825" s="79"/>
      <c r="AK825" s="79"/>
      <c r="AL825" s="79"/>
      <c r="AM825" s="79"/>
      <c r="AN825" s="79"/>
      <c r="AO825" s="79"/>
      <c r="AP825" s="79"/>
      <c r="AQ825" s="79"/>
      <c r="AR825" s="79"/>
      <c r="AS825" s="79"/>
      <c r="AT825" s="79"/>
      <c r="AU825" s="79"/>
      <c r="AV825" s="79"/>
      <c r="AW825" s="79"/>
      <c r="AX825" s="79"/>
      <c r="AY825" s="79"/>
      <c r="AZ825" s="79"/>
      <c r="BA825" s="79"/>
      <c r="BB825" s="79"/>
      <c r="BC825" s="79"/>
      <c r="BD825" s="79"/>
      <c r="BE825" s="79"/>
      <c r="BF825" s="79"/>
      <c r="BG825" s="79"/>
      <c r="BH825" s="79"/>
      <c r="BI825" s="79"/>
      <c r="BJ825" s="79"/>
      <c r="BK825" s="79"/>
      <c r="BL825" s="79"/>
      <c r="BM825" s="79"/>
      <c r="BN825" s="79"/>
      <c r="BO825" s="79"/>
      <c r="BP825" s="79"/>
    </row>
    <row r="826" spans="1:68" ht="12.7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  <c r="AH826" s="79"/>
      <c r="AI826" s="79"/>
      <c r="AJ826" s="79"/>
      <c r="AK826" s="79"/>
      <c r="AL826" s="79"/>
      <c r="AM826" s="79"/>
      <c r="AN826" s="79"/>
      <c r="AO826" s="79"/>
      <c r="AP826" s="79"/>
      <c r="AQ826" s="79"/>
      <c r="AR826" s="79"/>
      <c r="AS826" s="79"/>
      <c r="AT826" s="79"/>
      <c r="AU826" s="79"/>
      <c r="AV826" s="79"/>
      <c r="AW826" s="79"/>
      <c r="AX826" s="79"/>
      <c r="AY826" s="79"/>
      <c r="AZ826" s="79"/>
      <c r="BA826" s="79"/>
      <c r="BB826" s="79"/>
      <c r="BC826" s="79"/>
      <c r="BD826" s="79"/>
      <c r="BE826" s="79"/>
      <c r="BF826" s="79"/>
      <c r="BG826" s="79"/>
      <c r="BH826" s="79"/>
      <c r="BI826" s="79"/>
      <c r="BJ826" s="79"/>
      <c r="BK826" s="79"/>
      <c r="BL826" s="79"/>
      <c r="BM826" s="79"/>
      <c r="BN826" s="79"/>
      <c r="BO826" s="79"/>
      <c r="BP826" s="79"/>
    </row>
    <row r="827" spans="1:68" ht="12.7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  <c r="AH827" s="79"/>
      <c r="AI827" s="79"/>
      <c r="AJ827" s="79"/>
      <c r="AK827" s="79"/>
      <c r="AL827" s="79"/>
      <c r="AM827" s="79"/>
      <c r="AN827" s="79"/>
      <c r="AO827" s="79"/>
      <c r="AP827" s="79"/>
      <c r="AQ827" s="79"/>
      <c r="AR827" s="79"/>
      <c r="AS827" s="79"/>
      <c r="AT827" s="79"/>
      <c r="AU827" s="79"/>
      <c r="AV827" s="79"/>
      <c r="AW827" s="79"/>
      <c r="AX827" s="79"/>
      <c r="AY827" s="79"/>
      <c r="AZ827" s="79"/>
      <c r="BA827" s="79"/>
      <c r="BB827" s="79"/>
      <c r="BC827" s="79"/>
      <c r="BD827" s="79"/>
      <c r="BE827" s="79"/>
      <c r="BF827" s="79"/>
      <c r="BG827" s="79"/>
      <c r="BH827" s="79"/>
      <c r="BI827" s="79"/>
      <c r="BJ827" s="79"/>
      <c r="BK827" s="79"/>
      <c r="BL827" s="79"/>
      <c r="BM827" s="79"/>
      <c r="BN827" s="79"/>
      <c r="BO827" s="79"/>
      <c r="BP827" s="79"/>
    </row>
    <row r="828" spans="1:68" ht="12.7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  <c r="AH828" s="79"/>
      <c r="AI828" s="79"/>
      <c r="AJ828" s="79"/>
      <c r="AK828" s="79"/>
      <c r="AL828" s="79"/>
      <c r="AM828" s="79"/>
      <c r="AN828" s="79"/>
      <c r="AO828" s="79"/>
      <c r="AP828" s="79"/>
      <c r="AQ828" s="79"/>
      <c r="AR828" s="79"/>
      <c r="AS828" s="79"/>
      <c r="AT828" s="79"/>
      <c r="AU828" s="79"/>
      <c r="AV828" s="79"/>
      <c r="AW828" s="79"/>
      <c r="AX828" s="79"/>
      <c r="AY828" s="79"/>
      <c r="AZ828" s="79"/>
      <c r="BA828" s="79"/>
      <c r="BB828" s="79"/>
      <c r="BC828" s="79"/>
      <c r="BD828" s="79"/>
      <c r="BE828" s="79"/>
      <c r="BF828" s="79"/>
      <c r="BG828" s="79"/>
      <c r="BH828" s="79"/>
      <c r="BI828" s="79"/>
      <c r="BJ828" s="79"/>
      <c r="BK828" s="79"/>
      <c r="BL828" s="79"/>
      <c r="BM828" s="79"/>
      <c r="BN828" s="79"/>
      <c r="BO828" s="79"/>
      <c r="BP828" s="79"/>
    </row>
    <row r="829" spans="1:68" ht="12.7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  <c r="AH829" s="79"/>
      <c r="AI829" s="79"/>
      <c r="AJ829" s="79"/>
      <c r="AK829" s="79"/>
      <c r="AL829" s="79"/>
      <c r="AM829" s="79"/>
      <c r="AN829" s="79"/>
      <c r="AO829" s="79"/>
      <c r="AP829" s="79"/>
      <c r="AQ829" s="79"/>
      <c r="AR829" s="79"/>
      <c r="AS829" s="79"/>
      <c r="AT829" s="79"/>
      <c r="AU829" s="79"/>
      <c r="AV829" s="79"/>
      <c r="AW829" s="79"/>
      <c r="AX829" s="79"/>
      <c r="AY829" s="79"/>
      <c r="AZ829" s="79"/>
      <c r="BA829" s="79"/>
      <c r="BB829" s="79"/>
      <c r="BC829" s="79"/>
      <c r="BD829" s="79"/>
      <c r="BE829" s="79"/>
      <c r="BF829" s="79"/>
      <c r="BG829" s="79"/>
      <c r="BH829" s="79"/>
      <c r="BI829" s="79"/>
      <c r="BJ829" s="79"/>
      <c r="BK829" s="79"/>
      <c r="BL829" s="79"/>
      <c r="BM829" s="79"/>
      <c r="BN829" s="79"/>
      <c r="BO829" s="79"/>
      <c r="BP829" s="79"/>
    </row>
    <row r="830" spans="1:68" ht="12.7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  <c r="AH830" s="79"/>
      <c r="AI830" s="79"/>
      <c r="AJ830" s="79"/>
      <c r="AK830" s="79"/>
      <c r="AL830" s="79"/>
      <c r="AM830" s="79"/>
      <c r="AN830" s="79"/>
      <c r="AO830" s="79"/>
      <c r="AP830" s="79"/>
      <c r="AQ830" s="79"/>
      <c r="AR830" s="79"/>
      <c r="AS830" s="79"/>
      <c r="AT830" s="79"/>
      <c r="AU830" s="79"/>
      <c r="AV830" s="79"/>
      <c r="AW830" s="79"/>
      <c r="AX830" s="79"/>
      <c r="AY830" s="79"/>
      <c r="AZ830" s="79"/>
      <c r="BA830" s="79"/>
      <c r="BB830" s="79"/>
      <c r="BC830" s="79"/>
      <c r="BD830" s="79"/>
      <c r="BE830" s="79"/>
      <c r="BF830" s="79"/>
      <c r="BG830" s="79"/>
      <c r="BH830" s="79"/>
      <c r="BI830" s="79"/>
      <c r="BJ830" s="79"/>
      <c r="BK830" s="79"/>
      <c r="BL830" s="79"/>
      <c r="BM830" s="79"/>
      <c r="BN830" s="79"/>
      <c r="BO830" s="79"/>
      <c r="BP830" s="79"/>
    </row>
    <row r="831" spans="1:68" ht="12.7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  <c r="AH831" s="79"/>
      <c r="AI831" s="79"/>
      <c r="AJ831" s="79"/>
      <c r="AK831" s="79"/>
      <c r="AL831" s="79"/>
      <c r="AM831" s="79"/>
      <c r="AN831" s="79"/>
      <c r="AO831" s="79"/>
      <c r="AP831" s="79"/>
      <c r="AQ831" s="79"/>
      <c r="AR831" s="79"/>
      <c r="AS831" s="79"/>
      <c r="AT831" s="79"/>
      <c r="AU831" s="79"/>
      <c r="AV831" s="79"/>
      <c r="AW831" s="79"/>
      <c r="AX831" s="79"/>
      <c r="AY831" s="79"/>
      <c r="AZ831" s="79"/>
      <c r="BA831" s="79"/>
      <c r="BB831" s="79"/>
      <c r="BC831" s="79"/>
      <c r="BD831" s="79"/>
      <c r="BE831" s="79"/>
      <c r="BF831" s="79"/>
      <c r="BG831" s="79"/>
      <c r="BH831" s="79"/>
      <c r="BI831" s="79"/>
      <c r="BJ831" s="79"/>
      <c r="BK831" s="79"/>
      <c r="BL831" s="79"/>
      <c r="BM831" s="79"/>
      <c r="BN831" s="79"/>
      <c r="BO831" s="79"/>
      <c r="BP831" s="79"/>
    </row>
    <row r="832" spans="1:68" ht="12.7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  <c r="AH832" s="79"/>
      <c r="AI832" s="79"/>
      <c r="AJ832" s="79"/>
      <c r="AK832" s="79"/>
      <c r="AL832" s="79"/>
      <c r="AM832" s="79"/>
      <c r="AN832" s="79"/>
      <c r="AO832" s="79"/>
      <c r="AP832" s="79"/>
      <c r="AQ832" s="79"/>
      <c r="AR832" s="79"/>
      <c r="AS832" s="79"/>
      <c r="AT832" s="79"/>
      <c r="AU832" s="79"/>
      <c r="AV832" s="79"/>
      <c r="AW832" s="79"/>
      <c r="AX832" s="79"/>
      <c r="AY832" s="79"/>
      <c r="AZ832" s="79"/>
      <c r="BA832" s="79"/>
      <c r="BB832" s="79"/>
      <c r="BC832" s="79"/>
      <c r="BD832" s="79"/>
      <c r="BE832" s="79"/>
      <c r="BF832" s="79"/>
      <c r="BG832" s="79"/>
      <c r="BH832" s="79"/>
      <c r="BI832" s="79"/>
      <c r="BJ832" s="79"/>
      <c r="BK832" s="79"/>
      <c r="BL832" s="79"/>
      <c r="BM832" s="79"/>
      <c r="BN832" s="79"/>
      <c r="BO832" s="79"/>
      <c r="BP832" s="79"/>
    </row>
    <row r="833" spans="1:68" ht="12.7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  <c r="AH833" s="79"/>
      <c r="AI833" s="79"/>
      <c r="AJ833" s="79"/>
      <c r="AK833" s="79"/>
      <c r="AL833" s="79"/>
      <c r="AM833" s="79"/>
      <c r="AN833" s="79"/>
      <c r="AO833" s="79"/>
      <c r="AP833" s="79"/>
      <c r="AQ833" s="79"/>
      <c r="AR833" s="79"/>
      <c r="AS833" s="79"/>
      <c r="AT833" s="79"/>
      <c r="AU833" s="79"/>
      <c r="AV833" s="79"/>
      <c r="AW833" s="79"/>
      <c r="AX833" s="79"/>
      <c r="AY833" s="79"/>
      <c r="AZ833" s="79"/>
      <c r="BA833" s="79"/>
      <c r="BB833" s="79"/>
      <c r="BC833" s="79"/>
      <c r="BD833" s="79"/>
      <c r="BE833" s="79"/>
      <c r="BF833" s="79"/>
      <c r="BG833" s="79"/>
      <c r="BH833" s="79"/>
      <c r="BI833" s="79"/>
      <c r="BJ833" s="79"/>
      <c r="BK833" s="79"/>
      <c r="BL833" s="79"/>
      <c r="BM833" s="79"/>
      <c r="BN833" s="79"/>
      <c r="BO833" s="79"/>
      <c r="BP833" s="79"/>
    </row>
    <row r="834" spans="1:68" ht="12.7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  <c r="AH834" s="79"/>
      <c r="AI834" s="79"/>
      <c r="AJ834" s="79"/>
      <c r="AK834" s="79"/>
      <c r="AL834" s="79"/>
      <c r="AM834" s="79"/>
      <c r="AN834" s="79"/>
      <c r="AO834" s="79"/>
      <c r="AP834" s="79"/>
      <c r="AQ834" s="79"/>
      <c r="AR834" s="79"/>
      <c r="AS834" s="79"/>
      <c r="AT834" s="79"/>
      <c r="AU834" s="79"/>
      <c r="AV834" s="79"/>
      <c r="AW834" s="79"/>
      <c r="AX834" s="79"/>
      <c r="AY834" s="79"/>
      <c r="AZ834" s="79"/>
      <c r="BA834" s="79"/>
      <c r="BB834" s="79"/>
      <c r="BC834" s="79"/>
      <c r="BD834" s="79"/>
      <c r="BE834" s="79"/>
      <c r="BF834" s="79"/>
      <c r="BG834" s="79"/>
      <c r="BH834" s="79"/>
      <c r="BI834" s="79"/>
      <c r="BJ834" s="79"/>
      <c r="BK834" s="79"/>
      <c r="BL834" s="79"/>
      <c r="BM834" s="79"/>
      <c r="BN834" s="79"/>
      <c r="BO834" s="79"/>
      <c r="BP834" s="79"/>
    </row>
    <row r="835" spans="1:68" ht="12.7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  <c r="AH835" s="79"/>
      <c r="AI835" s="79"/>
      <c r="AJ835" s="79"/>
      <c r="AK835" s="79"/>
      <c r="AL835" s="79"/>
      <c r="AM835" s="79"/>
      <c r="AN835" s="79"/>
      <c r="AO835" s="79"/>
      <c r="AP835" s="79"/>
      <c r="AQ835" s="79"/>
      <c r="AR835" s="79"/>
      <c r="AS835" s="79"/>
      <c r="AT835" s="79"/>
      <c r="AU835" s="79"/>
      <c r="AV835" s="79"/>
      <c r="AW835" s="79"/>
      <c r="AX835" s="79"/>
      <c r="AY835" s="79"/>
      <c r="AZ835" s="79"/>
      <c r="BA835" s="79"/>
      <c r="BB835" s="79"/>
      <c r="BC835" s="79"/>
      <c r="BD835" s="79"/>
      <c r="BE835" s="79"/>
      <c r="BF835" s="79"/>
      <c r="BG835" s="79"/>
      <c r="BH835" s="79"/>
      <c r="BI835" s="79"/>
      <c r="BJ835" s="79"/>
      <c r="BK835" s="79"/>
      <c r="BL835" s="79"/>
      <c r="BM835" s="79"/>
      <c r="BN835" s="79"/>
      <c r="BO835" s="79"/>
      <c r="BP835" s="79"/>
    </row>
    <row r="836" spans="1:68" ht="12.7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  <c r="AH836" s="79"/>
      <c r="AI836" s="79"/>
      <c r="AJ836" s="79"/>
      <c r="AK836" s="79"/>
      <c r="AL836" s="79"/>
      <c r="AM836" s="79"/>
      <c r="AN836" s="79"/>
      <c r="AO836" s="79"/>
      <c r="AP836" s="79"/>
      <c r="AQ836" s="79"/>
      <c r="AR836" s="79"/>
      <c r="AS836" s="79"/>
      <c r="AT836" s="79"/>
      <c r="AU836" s="79"/>
      <c r="AV836" s="79"/>
      <c r="AW836" s="79"/>
      <c r="AX836" s="79"/>
      <c r="AY836" s="79"/>
      <c r="AZ836" s="79"/>
      <c r="BA836" s="79"/>
      <c r="BB836" s="79"/>
      <c r="BC836" s="79"/>
      <c r="BD836" s="79"/>
      <c r="BE836" s="79"/>
      <c r="BF836" s="79"/>
      <c r="BG836" s="79"/>
      <c r="BH836" s="79"/>
      <c r="BI836" s="79"/>
      <c r="BJ836" s="79"/>
      <c r="BK836" s="79"/>
      <c r="BL836" s="79"/>
      <c r="BM836" s="79"/>
      <c r="BN836" s="79"/>
      <c r="BO836" s="79"/>
      <c r="BP836" s="79"/>
    </row>
    <row r="837" spans="1:68" ht="12.7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  <c r="AH837" s="79"/>
      <c r="AI837" s="79"/>
      <c r="AJ837" s="79"/>
      <c r="AK837" s="79"/>
      <c r="AL837" s="79"/>
      <c r="AM837" s="79"/>
      <c r="AN837" s="79"/>
      <c r="AO837" s="79"/>
      <c r="AP837" s="79"/>
      <c r="AQ837" s="79"/>
      <c r="AR837" s="79"/>
      <c r="AS837" s="79"/>
      <c r="AT837" s="79"/>
      <c r="AU837" s="79"/>
      <c r="AV837" s="79"/>
      <c r="AW837" s="79"/>
      <c r="AX837" s="79"/>
      <c r="AY837" s="79"/>
      <c r="AZ837" s="79"/>
      <c r="BA837" s="79"/>
      <c r="BB837" s="79"/>
      <c r="BC837" s="79"/>
      <c r="BD837" s="79"/>
      <c r="BE837" s="79"/>
      <c r="BF837" s="79"/>
      <c r="BG837" s="79"/>
      <c r="BH837" s="79"/>
      <c r="BI837" s="79"/>
      <c r="BJ837" s="79"/>
      <c r="BK837" s="79"/>
      <c r="BL837" s="79"/>
      <c r="BM837" s="79"/>
      <c r="BN837" s="79"/>
      <c r="BO837" s="79"/>
      <c r="BP837" s="79"/>
    </row>
    <row r="838" spans="1:68" ht="12.7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  <c r="AH838" s="79"/>
      <c r="AI838" s="79"/>
      <c r="AJ838" s="79"/>
      <c r="AK838" s="79"/>
      <c r="AL838" s="79"/>
      <c r="AM838" s="79"/>
      <c r="AN838" s="79"/>
      <c r="AO838" s="79"/>
      <c r="AP838" s="79"/>
      <c r="AQ838" s="79"/>
      <c r="AR838" s="79"/>
      <c r="AS838" s="79"/>
      <c r="AT838" s="79"/>
      <c r="AU838" s="79"/>
      <c r="AV838" s="79"/>
      <c r="AW838" s="79"/>
      <c r="AX838" s="79"/>
      <c r="AY838" s="79"/>
      <c r="AZ838" s="79"/>
      <c r="BA838" s="79"/>
      <c r="BB838" s="79"/>
      <c r="BC838" s="79"/>
      <c r="BD838" s="79"/>
      <c r="BE838" s="79"/>
      <c r="BF838" s="79"/>
      <c r="BG838" s="79"/>
      <c r="BH838" s="79"/>
      <c r="BI838" s="79"/>
      <c r="BJ838" s="79"/>
      <c r="BK838" s="79"/>
      <c r="BL838" s="79"/>
      <c r="BM838" s="79"/>
      <c r="BN838" s="79"/>
      <c r="BO838" s="79"/>
      <c r="BP838" s="79"/>
    </row>
    <row r="839" spans="1:68" ht="12.7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  <c r="AH839" s="79"/>
      <c r="AI839" s="79"/>
      <c r="AJ839" s="79"/>
      <c r="AK839" s="79"/>
      <c r="AL839" s="79"/>
      <c r="AM839" s="79"/>
      <c r="AN839" s="79"/>
      <c r="AO839" s="79"/>
      <c r="AP839" s="79"/>
      <c r="AQ839" s="79"/>
      <c r="AR839" s="79"/>
      <c r="AS839" s="79"/>
      <c r="AT839" s="79"/>
      <c r="AU839" s="79"/>
      <c r="AV839" s="79"/>
      <c r="AW839" s="79"/>
      <c r="AX839" s="79"/>
      <c r="AY839" s="79"/>
      <c r="AZ839" s="79"/>
      <c r="BA839" s="79"/>
      <c r="BB839" s="79"/>
      <c r="BC839" s="79"/>
      <c r="BD839" s="79"/>
      <c r="BE839" s="79"/>
      <c r="BF839" s="79"/>
      <c r="BG839" s="79"/>
      <c r="BH839" s="79"/>
      <c r="BI839" s="79"/>
      <c r="BJ839" s="79"/>
      <c r="BK839" s="79"/>
      <c r="BL839" s="79"/>
      <c r="BM839" s="79"/>
      <c r="BN839" s="79"/>
      <c r="BO839" s="79"/>
      <c r="BP839" s="79"/>
    </row>
    <row r="840" spans="1:68" ht="12.7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  <c r="AH840" s="79"/>
      <c r="AI840" s="79"/>
      <c r="AJ840" s="79"/>
      <c r="AK840" s="79"/>
      <c r="AL840" s="79"/>
      <c r="AM840" s="79"/>
      <c r="AN840" s="79"/>
      <c r="AO840" s="79"/>
      <c r="AP840" s="79"/>
      <c r="AQ840" s="79"/>
      <c r="AR840" s="79"/>
      <c r="AS840" s="79"/>
      <c r="AT840" s="79"/>
      <c r="AU840" s="79"/>
      <c r="AV840" s="79"/>
      <c r="AW840" s="79"/>
      <c r="AX840" s="79"/>
      <c r="AY840" s="79"/>
      <c r="AZ840" s="79"/>
      <c r="BA840" s="79"/>
      <c r="BB840" s="79"/>
      <c r="BC840" s="79"/>
      <c r="BD840" s="79"/>
      <c r="BE840" s="79"/>
      <c r="BF840" s="79"/>
      <c r="BG840" s="79"/>
      <c r="BH840" s="79"/>
      <c r="BI840" s="79"/>
      <c r="BJ840" s="79"/>
      <c r="BK840" s="79"/>
      <c r="BL840" s="79"/>
      <c r="BM840" s="79"/>
      <c r="BN840" s="79"/>
      <c r="BO840" s="79"/>
      <c r="BP840" s="79"/>
    </row>
    <row r="841" spans="1:68" ht="12.7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  <c r="AH841" s="79"/>
      <c r="AI841" s="79"/>
      <c r="AJ841" s="79"/>
      <c r="AK841" s="79"/>
      <c r="AL841" s="79"/>
      <c r="AM841" s="79"/>
      <c r="AN841" s="79"/>
      <c r="AO841" s="79"/>
      <c r="AP841" s="79"/>
      <c r="AQ841" s="79"/>
      <c r="AR841" s="79"/>
      <c r="AS841" s="79"/>
      <c r="AT841" s="79"/>
      <c r="AU841" s="79"/>
      <c r="AV841" s="79"/>
      <c r="AW841" s="79"/>
      <c r="AX841" s="79"/>
      <c r="AY841" s="79"/>
      <c r="AZ841" s="79"/>
      <c r="BA841" s="79"/>
      <c r="BB841" s="79"/>
      <c r="BC841" s="79"/>
      <c r="BD841" s="79"/>
      <c r="BE841" s="79"/>
      <c r="BF841" s="79"/>
      <c r="BG841" s="79"/>
      <c r="BH841" s="79"/>
      <c r="BI841" s="79"/>
      <c r="BJ841" s="79"/>
      <c r="BK841" s="79"/>
      <c r="BL841" s="79"/>
      <c r="BM841" s="79"/>
      <c r="BN841" s="79"/>
      <c r="BO841" s="79"/>
      <c r="BP841" s="79"/>
    </row>
    <row r="842" spans="1:68" ht="12.7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  <c r="AR842" s="79"/>
      <c r="AS842" s="79"/>
      <c r="AT842" s="79"/>
      <c r="AU842" s="79"/>
      <c r="AV842" s="79"/>
      <c r="AW842" s="79"/>
      <c r="AX842" s="79"/>
      <c r="AY842" s="79"/>
      <c r="AZ842" s="79"/>
      <c r="BA842" s="79"/>
      <c r="BB842" s="79"/>
      <c r="BC842" s="79"/>
      <c r="BD842" s="79"/>
      <c r="BE842" s="79"/>
      <c r="BF842" s="79"/>
      <c r="BG842" s="79"/>
      <c r="BH842" s="79"/>
      <c r="BI842" s="79"/>
      <c r="BJ842" s="79"/>
      <c r="BK842" s="79"/>
      <c r="BL842" s="79"/>
      <c r="BM842" s="79"/>
      <c r="BN842" s="79"/>
      <c r="BO842" s="79"/>
      <c r="BP842" s="79"/>
    </row>
    <row r="843" spans="1:68" ht="12.7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  <c r="AH843" s="79"/>
      <c r="AI843" s="79"/>
      <c r="AJ843" s="79"/>
      <c r="AK843" s="79"/>
      <c r="AL843" s="79"/>
      <c r="AM843" s="79"/>
      <c r="AN843" s="79"/>
      <c r="AO843" s="79"/>
      <c r="AP843" s="79"/>
      <c r="AQ843" s="79"/>
      <c r="AR843" s="79"/>
      <c r="AS843" s="79"/>
      <c r="AT843" s="79"/>
      <c r="AU843" s="79"/>
      <c r="AV843" s="79"/>
      <c r="AW843" s="79"/>
      <c r="AX843" s="79"/>
      <c r="AY843" s="79"/>
      <c r="AZ843" s="79"/>
      <c r="BA843" s="79"/>
      <c r="BB843" s="79"/>
      <c r="BC843" s="79"/>
      <c r="BD843" s="79"/>
      <c r="BE843" s="79"/>
      <c r="BF843" s="79"/>
      <c r="BG843" s="79"/>
      <c r="BH843" s="79"/>
      <c r="BI843" s="79"/>
      <c r="BJ843" s="79"/>
      <c r="BK843" s="79"/>
      <c r="BL843" s="79"/>
      <c r="BM843" s="79"/>
      <c r="BN843" s="79"/>
      <c r="BO843" s="79"/>
      <c r="BP843" s="79"/>
    </row>
    <row r="844" spans="1:68" ht="12.7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79"/>
      <c r="AL844" s="79"/>
      <c r="AM844" s="79"/>
      <c r="AN844" s="79"/>
      <c r="AO844" s="79"/>
      <c r="AP844" s="79"/>
      <c r="AQ844" s="79"/>
      <c r="AR844" s="79"/>
      <c r="AS844" s="79"/>
      <c r="AT844" s="79"/>
      <c r="AU844" s="79"/>
      <c r="AV844" s="79"/>
      <c r="AW844" s="79"/>
      <c r="AX844" s="79"/>
      <c r="AY844" s="79"/>
      <c r="AZ844" s="79"/>
      <c r="BA844" s="79"/>
      <c r="BB844" s="79"/>
      <c r="BC844" s="79"/>
      <c r="BD844" s="79"/>
      <c r="BE844" s="79"/>
      <c r="BF844" s="79"/>
      <c r="BG844" s="79"/>
      <c r="BH844" s="79"/>
      <c r="BI844" s="79"/>
      <c r="BJ844" s="79"/>
      <c r="BK844" s="79"/>
      <c r="BL844" s="79"/>
      <c r="BM844" s="79"/>
      <c r="BN844" s="79"/>
      <c r="BO844" s="79"/>
      <c r="BP844" s="79"/>
    </row>
    <row r="845" spans="1:68" ht="12.7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  <c r="AH845" s="79"/>
      <c r="AI845" s="79"/>
      <c r="AJ845" s="79"/>
      <c r="AK845" s="79"/>
      <c r="AL845" s="79"/>
      <c r="AM845" s="79"/>
      <c r="AN845" s="79"/>
      <c r="AO845" s="79"/>
      <c r="AP845" s="79"/>
      <c r="AQ845" s="79"/>
      <c r="AR845" s="79"/>
      <c r="AS845" s="79"/>
      <c r="AT845" s="79"/>
      <c r="AU845" s="79"/>
      <c r="AV845" s="79"/>
      <c r="AW845" s="79"/>
      <c r="AX845" s="79"/>
      <c r="AY845" s="79"/>
      <c r="AZ845" s="79"/>
      <c r="BA845" s="79"/>
      <c r="BB845" s="79"/>
      <c r="BC845" s="79"/>
      <c r="BD845" s="79"/>
      <c r="BE845" s="79"/>
      <c r="BF845" s="79"/>
      <c r="BG845" s="79"/>
      <c r="BH845" s="79"/>
      <c r="BI845" s="79"/>
      <c r="BJ845" s="79"/>
      <c r="BK845" s="79"/>
      <c r="BL845" s="79"/>
      <c r="BM845" s="79"/>
      <c r="BN845" s="79"/>
      <c r="BO845" s="79"/>
      <c r="BP845" s="79"/>
    </row>
    <row r="846" spans="1:68" ht="12.7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79"/>
      <c r="AL846" s="79"/>
      <c r="AM846" s="79"/>
      <c r="AN846" s="79"/>
      <c r="AO846" s="79"/>
      <c r="AP846" s="79"/>
      <c r="AQ846" s="79"/>
      <c r="AR846" s="79"/>
      <c r="AS846" s="79"/>
      <c r="AT846" s="79"/>
      <c r="AU846" s="79"/>
      <c r="AV846" s="79"/>
      <c r="AW846" s="79"/>
      <c r="AX846" s="79"/>
      <c r="AY846" s="79"/>
      <c r="AZ846" s="79"/>
      <c r="BA846" s="79"/>
      <c r="BB846" s="79"/>
      <c r="BC846" s="79"/>
      <c r="BD846" s="79"/>
      <c r="BE846" s="79"/>
      <c r="BF846" s="79"/>
      <c r="BG846" s="79"/>
      <c r="BH846" s="79"/>
      <c r="BI846" s="79"/>
      <c r="BJ846" s="79"/>
      <c r="BK846" s="79"/>
      <c r="BL846" s="79"/>
      <c r="BM846" s="79"/>
      <c r="BN846" s="79"/>
      <c r="BO846" s="79"/>
      <c r="BP846" s="79"/>
    </row>
    <row r="847" spans="1:68" ht="12.7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  <c r="AH847" s="79"/>
      <c r="AI847" s="79"/>
      <c r="AJ847" s="79"/>
      <c r="AK847" s="79"/>
      <c r="AL847" s="79"/>
      <c r="AM847" s="79"/>
      <c r="AN847" s="79"/>
      <c r="AO847" s="79"/>
      <c r="AP847" s="79"/>
      <c r="AQ847" s="79"/>
      <c r="AR847" s="79"/>
      <c r="AS847" s="79"/>
      <c r="AT847" s="79"/>
      <c r="AU847" s="79"/>
      <c r="AV847" s="79"/>
      <c r="AW847" s="79"/>
      <c r="AX847" s="79"/>
      <c r="AY847" s="79"/>
      <c r="AZ847" s="79"/>
      <c r="BA847" s="79"/>
      <c r="BB847" s="79"/>
      <c r="BC847" s="79"/>
      <c r="BD847" s="79"/>
      <c r="BE847" s="79"/>
      <c r="BF847" s="79"/>
      <c r="BG847" s="79"/>
      <c r="BH847" s="79"/>
      <c r="BI847" s="79"/>
      <c r="BJ847" s="79"/>
      <c r="BK847" s="79"/>
      <c r="BL847" s="79"/>
      <c r="BM847" s="79"/>
      <c r="BN847" s="79"/>
      <c r="BO847" s="79"/>
      <c r="BP847" s="79"/>
    </row>
    <row r="848" spans="1:68" ht="12.7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  <c r="AH848" s="79"/>
      <c r="AI848" s="79"/>
      <c r="AJ848" s="79"/>
      <c r="AK848" s="79"/>
      <c r="AL848" s="79"/>
      <c r="AM848" s="79"/>
      <c r="AN848" s="79"/>
      <c r="AO848" s="79"/>
      <c r="AP848" s="79"/>
      <c r="AQ848" s="79"/>
      <c r="AR848" s="79"/>
      <c r="AS848" s="79"/>
      <c r="AT848" s="79"/>
      <c r="AU848" s="79"/>
      <c r="AV848" s="79"/>
      <c r="AW848" s="79"/>
      <c r="AX848" s="79"/>
      <c r="AY848" s="79"/>
      <c r="AZ848" s="79"/>
      <c r="BA848" s="79"/>
      <c r="BB848" s="79"/>
      <c r="BC848" s="79"/>
      <c r="BD848" s="79"/>
      <c r="BE848" s="79"/>
      <c r="BF848" s="79"/>
      <c r="BG848" s="79"/>
      <c r="BH848" s="79"/>
      <c r="BI848" s="79"/>
      <c r="BJ848" s="79"/>
      <c r="BK848" s="79"/>
      <c r="BL848" s="79"/>
      <c r="BM848" s="79"/>
      <c r="BN848" s="79"/>
      <c r="BO848" s="79"/>
      <c r="BP848" s="79"/>
    </row>
    <row r="849" spans="1:68" ht="12.7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79"/>
      <c r="AL849" s="79"/>
      <c r="AM849" s="79"/>
      <c r="AN849" s="79"/>
      <c r="AO849" s="79"/>
      <c r="AP849" s="79"/>
      <c r="AQ849" s="79"/>
      <c r="AR849" s="79"/>
      <c r="AS849" s="79"/>
      <c r="AT849" s="79"/>
      <c r="AU849" s="79"/>
      <c r="AV849" s="79"/>
      <c r="AW849" s="79"/>
      <c r="AX849" s="79"/>
      <c r="AY849" s="79"/>
      <c r="AZ849" s="79"/>
      <c r="BA849" s="79"/>
      <c r="BB849" s="79"/>
      <c r="BC849" s="79"/>
      <c r="BD849" s="79"/>
      <c r="BE849" s="79"/>
      <c r="BF849" s="79"/>
      <c r="BG849" s="79"/>
      <c r="BH849" s="79"/>
      <c r="BI849" s="79"/>
      <c r="BJ849" s="79"/>
      <c r="BK849" s="79"/>
      <c r="BL849" s="79"/>
      <c r="BM849" s="79"/>
      <c r="BN849" s="79"/>
      <c r="BO849" s="79"/>
      <c r="BP849" s="79"/>
    </row>
    <row r="850" spans="1:68" ht="12.7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  <c r="AH850" s="79"/>
      <c r="AI850" s="79"/>
      <c r="AJ850" s="79"/>
      <c r="AK850" s="79"/>
      <c r="AL850" s="79"/>
      <c r="AM850" s="79"/>
      <c r="AN850" s="79"/>
      <c r="AO850" s="79"/>
      <c r="AP850" s="79"/>
      <c r="AQ850" s="79"/>
      <c r="AR850" s="79"/>
      <c r="AS850" s="79"/>
      <c r="AT850" s="79"/>
      <c r="AU850" s="79"/>
      <c r="AV850" s="79"/>
      <c r="AW850" s="79"/>
      <c r="AX850" s="79"/>
      <c r="AY850" s="79"/>
      <c r="AZ850" s="79"/>
      <c r="BA850" s="79"/>
      <c r="BB850" s="79"/>
      <c r="BC850" s="79"/>
      <c r="BD850" s="79"/>
      <c r="BE850" s="79"/>
      <c r="BF850" s="79"/>
      <c r="BG850" s="79"/>
      <c r="BH850" s="79"/>
      <c r="BI850" s="79"/>
      <c r="BJ850" s="79"/>
      <c r="BK850" s="79"/>
      <c r="BL850" s="79"/>
      <c r="BM850" s="79"/>
      <c r="BN850" s="79"/>
      <c r="BO850" s="79"/>
      <c r="BP850" s="79"/>
    </row>
    <row r="851" spans="1:68" ht="12.7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  <c r="AH851" s="79"/>
      <c r="AI851" s="79"/>
      <c r="AJ851" s="79"/>
      <c r="AK851" s="79"/>
      <c r="AL851" s="79"/>
      <c r="AM851" s="79"/>
      <c r="AN851" s="79"/>
      <c r="AO851" s="79"/>
      <c r="AP851" s="79"/>
      <c r="AQ851" s="79"/>
      <c r="AR851" s="79"/>
      <c r="AS851" s="79"/>
      <c r="AT851" s="79"/>
      <c r="AU851" s="79"/>
      <c r="AV851" s="79"/>
      <c r="AW851" s="79"/>
      <c r="AX851" s="79"/>
      <c r="AY851" s="79"/>
      <c r="AZ851" s="79"/>
      <c r="BA851" s="79"/>
      <c r="BB851" s="79"/>
      <c r="BC851" s="79"/>
      <c r="BD851" s="79"/>
      <c r="BE851" s="79"/>
      <c r="BF851" s="79"/>
      <c r="BG851" s="79"/>
      <c r="BH851" s="79"/>
      <c r="BI851" s="79"/>
      <c r="BJ851" s="79"/>
      <c r="BK851" s="79"/>
      <c r="BL851" s="79"/>
      <c r="BM851" s="79"/>
      <c r="BN851" s="79"/>
      <c r="BO851" s="79"/>
      <c r="BP851" s="79"/>
    </row>
    <row r="852" spans="1:68" ht="12.7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79"/>
      <c r="AL852" s="79"/>
      <c r="AM852" s="79"/>
      <c r="AN852" s="79"/>
      <c r="AO852" s="79"/>
      <c r="AP852" s="79"/>
      <c r="AQ852" s="79"/>
      <c r="AR852" s="79"/>
      <c r="AS852" s="79"/>
      <c r="AT852" s="79"/>
      <c r="AU852" s="79"/>
      <c r="AV852" s="79"/>
      <c r="AW852" s="79"/>
      <c r="AX852" s="79"/>
      <c r="AY852" s="79"/>
      <c r="AZ852" s="79"/>
      <c r="BA852" s="79"/>
      <c r="BB852" s="79"/>
      <c r="BC852" s="79"/>
      <c r="BD852" s="79"/>
      <c r="BE852" s="79"/>
      <c r="BF852" s="79"/>
      <c r="BG852" s="79"/>
      <c r="BH852" s="79"/>
      <c r="BI852" s="79"/>
      <c r="BJ852" s="79"/>
      <c r="BK852" s="79"/>
      <c r="BL852" s="79"/>
      <c r="BM852" s="79"/>
      <c r="BN852" s="79"/>
      <c r="BO852" s="79"/>
      <c r="BP852" s="79"/>
    </row>
    <row r="853" spans="1:68" ht="12.7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  <c r="AH853" s="79"/>
      <c r="AI853" s="79"/>
      <c r="AJ853" s="79"/>
      <c r="AK853" s="79"/>
      <c r="AL853" s="79"/>
      <c r="AM853" s="79"/>
      <c r="AN853" s="79"/>
      <c r="AO853" s="79"/>
      <c r="AP853" s="79"/>
      <c r="AQ853" s="79"/>
      <c r="AR853" s="79"/>
      <c r="AS853" s="79"/>
      <c r="AT853" s="79"/>
      <c r="AU853" s="79"/>
      <c r="AV853" s="79"/>
      <c r="AW853" s="79"/>
      <c r="AX853" s="79"/>
      <c r="AY853" s="79"/>
      <c r="AZ853" s="79"/>
      <c r="BA853" s="79"/>
      <c r="BB853" s="79"/>
      <c r="BC853" s="79"/>
      <c r="BD853" s="79"/>
      <c r="BE853" s="79"/>
      <c r="BF853" s="79"/>
      <c r="BG853" s="79"/>
      <c r="BH853" s="79"/>
      <c r="BI853" s="79"/>
      <c r="BJ853" s="79"/>
      <c r="BK853" s="79"/>
      <c r="BL853" s="79"/>
      <c r="BM853" s="79"/>
      <c r="BN853" s="79"/>
      <c r="BO853" s="79"/>
      <c r="BP853" s="79"/>
    </row>
    <row r="854" spans="1:68" ht="12.7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  <c r="AH854" s="79"/>
      <c r="AI854" s="79"/>
      <c r="AJ854" s="79"/>
      <c r="AK854" s="79"/>
      <c r="AL854" s="79"/>
      <c r="AM854" s="79"/>
      <c r="AN854" s="79"/>
      <c r="AO854" s="79"/>
      <c r="AP854" s="79"/>
      <c r="AQ854" s="79"/>
      <c r="AR854" s="79"/>
      <c r="AS854" s="79"/>
      <c r="AT854" s="79"/>
      <c r="AU854" s="79"/>
      <c r="AV854" s="79"/>
      <c r="AW854" s="79"/>
      <c r="AX854" s="79"/>
      <c r="AY854" s="79"/>
      <c r="AZ854" s="79"/>
      <c r="BA854" s="79"/>
      <c r="BB854" s="79"/>
      <c r="BC854" s="79"/>
      <c r="BD854" s="79"/>
      <c r="BE854" s="79"/>
      <c r="BF854" s="79"/>
      <c r="BG854" s="79"/>
      <c r="BH854" s="79"/>
      <c r="BI854" s="79"/>
      <c r="BJ854" s="79"/>
      <c r="BK854" s="79"/>
      <c r="BL854" s="79"/>
      <c r="BM854" s="79"/>
      <c r="BN854" s="79"/>
      <c r="BO854" s="79"/>
      <c r="BP854" s="79"/>
    </row>
    <row r="855" spans="1:68" ht="12.7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  <c r="AH855" s="79"/>
      <c r="AI855" s="79"/>
      <c r="AJ855" s="79"/>
      <c r="AK855" s="79"/>
      <c r="AL855" s="79"/>
      <c r="AM855" s="79"/>
      <c r="AN855" s="79"/>
      <c r="AO855" s="79"/>
      <c r="AP855" s="79"/>
      <c r="AQ855" s="79"/>
      <c r="AR855" s="79"/>
      <c r="AS855" s="79"/>
      <c r="AT855" s="79"/>
      <c r="AU855" s="79"/>
      <c r="AV855" s="79"/>
      <c r="AW855" s="79"/>
      <c r="AX855" s="79"/>
      <c r="AY855" s="79"/>
      <c r="AZ855" s="79"/>
      <c r="BA855" s="79"/>
      <c r="BB855" s="79"/>
      <c r="BC855" s="79"/>
      <c r="BD855" s="79"/>
      <c r="BE855" s="79"/>
      <c r="BF855" s="79"/>
      <c r="BG855" s="79"/>
      <c r="BH855" s="79"/>
      <c r="BI855" s="79"/>
      <c r="BJ855" s="79"/>
      <c r="BK855" s="79"/>
      <c r="BL855" s="79"/>
      <c r="BM855" s="79"/>
      <c r="BN855" s="79"/>
      <c r="BO855" s="79"/>
      <c r="BP855" s="79"/>
    </row>
    <row r="856" spans="1:68" ht="12.7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  <c r="AH856" s="79"/>
      <c r="AI856" s="79"/>
      <c r="AJ856" s="79"/>
      <c r="AK856" s="79"/>
      <c r="AL856" s="79"/>
      <c r="AM856" s="79"/>
      <c r="AN856" s="79"/>
      <c r="AO856" s="79"/>
      <c r="AP856" s="79"/>
      <c r="AQ856" s="79"/>
      <c r="AR856" s="79"/>
      <c r="AS856" s="79"/>
      <c r="AT856" s="79"/>
      <c r="AU856" s="79"/>
      <c r="AV856" s="79"/>
      <c r="AW856" s="79"/>
      <c r="AX856" s="79"/>
      <c r="AY856" s="79"/>
      <c r="AZ856" s="79"/>
      <c r="BA856" s="79"/>
      <c r="BB856" s="79"/>
      <c r="BC856" s="79"/>
      <c r="BD856" s="79"/>
      <c r="BE856" s="79"/>
      <c r="BF856" s="79"/>
      <c r="BG856" s="79"/>
      <c r="BH856" s="79"/>
      <c r="BI856" s="79"/>
      <c r="BJ856" s="79"/>
      <c r="BK856" s="79"/>
      <c r="BL856" s="79"/>
      <c r="BM856" s="79"/>
      <c r="BN856" s="79"/>
      <c r="BO856" s="79"/>
      <c r="BP856" s="79"/>
    </row>
    <row r="857" spans="1:68" ht="12.7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  <c r="AH857" s="79"/>
      <c r="AI857" s="79"/>
      <c r="AJ857" s="79"/>
      <c r="AK857" s="79"/>
      <c r="AL857" s="79"/>
      <c r="AM857" s="79"/>
      <c r="AN857" s="79"/>
      <c r="AO857" s="79"/>
      <c r="AP857" s="79"/>
      <c r="AQ857" s="79"/>
      <c r="AR857" s="79"/>
      <c r="AS857" s="79"/>
      <c r="AT857" s="79"/>
      <c r="AU857" s="79"/>
      <c r="AV857" s="79"/>
      <c r="AW857" s="79"/>
      <c r="AX857" s="79"/>
      <c r="AY857" s="79"/>
      <c r="AZ857" s="79"/>
      <c r="BA857" s="79"/>
      <c r="BB857" s="79"/>
      <c r="BC857" s="79"/>
      <c r="BD857" s="79"/>
      <c r="BE857" s="79"/>
      <c r="BF857" s="79"/>
      <c r="BG857" s="79"/>
      <c r="BH857" s="79"/>
      <c r="BI857" s="79"/>
      <c r="BJ857" s="79"/>
      <c r="BK857" s="79"/>
      <c r="BL857" s="79"/>
      <c r="BM857" s="79"/>
      <c r="BN857" s="79"/>
      <c r="BO857" s="79"/>
      <c r="BP857" s="79"/>
    </row>
    <row r="858" spans="1:68" ht="12.7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  <c r="AH858" s="79"/>
      <c r="AI858" s="79"/>
      <c r="AJ858" s="79"/>
      <c r="AK858" s="79"/>
      <c r="AL858" s="79"/>
      <c r="AM858" s="79"/>
      <c r="AN858" s="79"/>
      <c r="AO858" s="79"/>
      <c r="AP858" s="79"/>
      <c r="AQ858" s="79"/>
      <c r="AR858" s="79"/>
      <c r="AS858" s="79"/>
      <c r="AT858" s="79"/>
      <c r="AU858" s="79"/>
      <c r="AV858" s="79"/>
      <c r="AW858" s="79"/>
      <c r="AX858" s="79"/>
      <c r="AY858" s="79"/>
      <c r="AZ858" s="79"/>
      <c r="BA858" s="79"/>
      <c r="BB858" s="79"/>
      <c r="BC858" s="79"/>
      <c r="BD858" s="79"/>
      <c r="BE858" s="79"/>
      <c r="BF858" s="79"/>
      <c r="BG858" s="79"/>
      <c r="BH858" s="79"/>
      <c r="BI858" s="79"/>
      <c r="BJ858" s="79"/>
      <c r="BK858" s="79"/>
      <c r="BL858" s="79"/>
      <c r="BM858" s="79"/>
      <c r="BN858" s="79"/>
      <c r="BO858" s="79"/>
      <c r="BP858" s="79"/>
    </row>
    <row r="859" spans="1:68" ht="12.7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  <c r="AH859" s="79"/>
      <c r="AI859" s="79"/>
      <c r="AJ859" s="79"/>
      <c r="AK859" s="79"/>
      <c r="AL859" s="79"/>
      <c r="AM859" s="79"/>
      <c r="AN859" s="79"/>
      <c r="AO859" s="79"/>
      <c r="AP859" s="79"/>
      <c r="AQ859" s="79"/>
      <c r="AR859" s="79"/>
      <c r="AS859" s="79"/>
      <c r="AT859" s="79"/>
      <c r="AU859" s="79"/>
      <c r="AV859" s="79"/>
      <c r="AW859" s="79"/>
      <c r="AX859" s="79"/>
      <c r="AY859" s="79"/>
      <c r="AZ859" s="79"/>
      <c r="BA859" s="79"/>
      <c r="BB859" s="79"/>
      <c r="BC859" s="79"/>
      <c r="BD859" s="79"/>
      <c r="BE859" s="79"/>
      <c r="BF859" s="79"/>
      <c r="BG859" s="79"/>
      <c r="BH859" s="79"/>
      <c r="BI859" s="79"/>
      <c r="BJ859" s="79"/>
      <c r="BK859" s="79"/>
      <c r="BL859" s="79"/>
      <c r="BM859" s="79"/>
      <c r="BN859" s="79"/>
      <c r="BO859" s="79"/>
      <c r="BP859" s="79"/>
    </row>
    <row r="860" spans="1:68" ht="12.7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  <c r="AH860" s="79"/>
      <c r="AI860" s="79"/>
      <c r="AJ860" s="79"/>
      <c r="AK860" s="79"/>
      <c r="AL860" s="79"/>
      <c r="AM860" s="79"/>
      <c r="AN860" s="79"/>
      <c r="AO860" s="79"/>
      <c r="AP860" s="79"/>
      <c r="AQ860" s="79"/>
      <c r="AR860" s="79"/>
      <c r="AS860" s="79"/>
      <c r="AT860" s="79"/>
      <c r="AU860" s="79"/>
      <c r="AV860" s="79"/>
      <c r="AW860" s="79"/>
      <c r="AX860" s="79"/>
      <c r="AY860" s="79"/>
      <c r="AZ860" s="79"/>
      <c r="BA860" s="79"/>
      <c r="BB860" s="79"/>
      <c r="BC860" s="79"/>
      <c r="BD860" s="79"/>
      <c r="BE860" s="79"/>
      <c r="BF860" s="79"/>
      <c r="BG860" s="79"/>
      <c r="BH860" s="79"/>
      <c r="BI860" s="79"/>
      <c r="BJ860" s="79"/>
      <c r="BK860" s="79"/>
      <c r="BL860" s="79"/>
      <c r="BM860" s="79"/>
      <c r="BN860" s="79"/>
      <c r="BO860" s="79"/>
      <c r="BP860" s="79"/>
    </row>
    <row r="861" spans="1:68" ht="12.7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  <c r="AH861" s="79"/>
      <c r="AI861" s="79"/>
      <c r="AJ861" s="79"/>
      <c r="AK861" s="79"/>
      <c r="AL861" s="79"/>
      <c r="AM861" s="79"/>
      <c r="AN861" s="79"/>
      <c r="AO861" s="79"/>
      <c r="AP861" s="79"/>
      <c r="AQ861" s="79"/>
      <c r="AR861" s="79"/>
      <c r="AS861" s="79"/>
      <c r="AT861" s="79"/>
      <c r="AU861" s="79"/>
      <c r="AV861" s="79"/>
      <c r="AW861" s="79"/>
      <c r="AX861" s="79"/>
      <c r="AY861" s="79"/>
      <c r="AZ861" s="79"/>
      <c r="BA861" s="79"/>
      <c r="BB861" s="79"/>
      <c r="BC861" s="79"/>
      <c r="BD861" s="79"/>
      <c r="BE861" s="79"/>
      <c r="BF861" s="79"/>
      <c r="BG861" s="79"/>
      <c r="BH861" s="79"/>
      <c r="BI861" s="79"/>
      <c r="BJ861" s="79"/>
      <c r="BK861" s="79"/>
      <c r="BL861" s="79"/>
      <c r="BM861" s="79"/>
      <c r="BN861" s="79"/>
      <c r="BO861" s="79"/>
      <c r="BP861" s="79"/>
    </row>
    <row r="862" spans="1:68" ht="12.7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  <c r="AH862" s="79"/>
      <c r="AI862" s="79"/>
      <c r="AJ862" s="79"/>
      <c r="AK862" s="79"/>
      <c r="AL862" s="79"/>
      <c r="AM862" s="79"/>
      <c r="AN862" s="79"/>
      <c r="AO862" s="79"/>
      <c r="AP862" s="79"/>
      <c r="AQ862" s="79"/>
      <c r="AR862" s="79"/>
      <c r="AS862" s="79"/>
      <c r="AT862" s="79"/>
      <c r="AU862" s="79"/>
      <c r="AV862" s="79"/>
      <c r="AW862" s="79"/>
      <c r="AX862" s="79"/>
      <c r="AY862" s="79"/>
      <c r="AZ862" s="79"/>
      <c r="BA862" s="79"/>
      <c r="BB862" s="79"/>
      <c r="BC862" s="79"/>
      <c r="BD862" s="79"/>
      <c r="BE862" s="79"/>
      <c r="BF862" s="79"/>
      <c r="BG862" s="79"/>
      <c r="BH862" s="79"/>
      <c r="BI862" s="79"/>
      <c r="BJ862" s="79"/>
      <c r="BK862" s="79"/>
      <c r="BL862" s="79"/>
      <c r="BM862" s="79"/>
      <c r="BN862" s="79"/>
      <c r="BO862" s="79"/>
      <c r="BP862" s="79"/>
    </row>
    <row r="863" spans="1:68" ht="12.7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  <c r="AH863" s="79"/>
      <c r="AI863" s="79"/>
      <c r="AJ863" s="79"/>
      <c r="AK863" s="79"/>
      <c r="AL863" s="79"/>
      <c r="AM863" s="79"/>
      <c r="AN863" s="79"/>
      <c r="AO863" s="79"/>
      <c r="AP863" s="79"/>
      <c r="AQ863" s="79"/>
      <c r="AR863" s="79"/>
      <c r="AS863" s="79"/>
      <c r="AT863" s="79"/>
      <c r="AU863" s="79"/>
      <c r="AV863" s="79"/>
      <c r="AW863" s="79"/>
      <c r="AX863" s="79"/>
      <c r="AY863" s="79"/>
      <c r="AZ863" s="79"/>
      <c r="BA863" s="79"/>
      <c r="BB863" s="79"/>
      <c r="BC863" s="79"/>
      <c r="BD863" s="79"/>
      <c r="BE863" s="79"/>
      <c r="BF863" s="79"/>
      <c r="BG863" s="79"/>
      <c r="BH863" s="79"/>
      <c r="BI863" s="79"/>
      <c r="BJ863" s="79"/>
      <c r="BK863" s="79"/>
      <c r="BL863" s="79"/>
      <c r="BM863" s="79"/>
      <c r="BN863" s="79"/>
      <c r="BO863" s="79"/>
      <c r="BP863" s="79"/>
    </row>
    <row r="864" spans="1:68" ht="12.7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  <c r="AR864" s="79"/>
      <c r="AS864" s="79"/>
      <c r="AT864" s="79"/>
      <c r="AU864" s="79"/>
      <c r="AV864" s="79"/>
      <c r="AW864" s="79"/>
      <c r="AX864" s="79"/>
      <c r="AY864" s="79"/>
      <c r="AZ864" s="79"/>
      <c r="BA864" s="79"/>
      <c r="BB864" s="79"/>
      <c r="BC864" s="79"/>
      <c r="BD864" s="79"/>
      <c r="BE864" s="79"/>
      <c r="BF864" s="79"/>
      <c r="BG864" s="79"/>
      <c r="BH864" s="79"/>
      <c r="BI864" s="79"/>
      <c r="BJ864" s="79"/>
      <c r="BK864" s="79"/>
      <c r="BL864" s="79"/>
      <c r="BM864" s="79"/>
      <c r="BN864" s="79"/>
      <c r="BO864" s="79"/>
      <c r="BP864" s="79"/>
    </row>
    <row r="865" spans="1:68" ht="12.7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  <c r="AH865" s="79"/>
      <c r="AI865" s="79"/>
      <c r="AJ865" s="79"/>
      <c r="AK865" s="79"/>
      <c r="AL865" s="79"/>
      <c r="AM865" s="79"/>
      <c r="AN865" s="79"/>
      <c r="AO865" s="79"/>
      <c r="AP865" s="79"/>
      <c r="AQ865" s="79"/>
      <c r="AR865" s="79"/>
      <c r="AS865" s="79"/>
      <c r="AT865" s="79"/>
      <c r="AU865" s="79"/>
      <c r="AV865" s="79"/>
      <c r="AW865" s="79"/>
      <c r="AX865" s="79"/>
      <c r="AY865" s="79"/>
      <c r="AZ865" s="79"/>
      <c r="BA865" s="79"/>
      <c r="BB865" s="79"/>
      <c r="BC865" s="79"/>
      <c r="BD865" s="79"/>
      <c r="BE865" s="79"/>
      <c r="BF865" s="79"/>
      <c r="BG865" s="79"/>
      <c r="BH865" s="79"/>
      <c r="BI865" s="79"/>
      <c r="BJ865" s="79"/>
      <c r="BK865" s="79"/>
      <c r="BL865" s="79"/>
      <c r="BM865" s="79"/>
      <c r="BN865" s="79"/>
      <c r="BO865" s="79"/>
      <c r="BP865" s="79"/>
    </row>
    <row r="866" spans="1:68" ht="12.7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  <c r="AH866" s="79"/>
      <c r="AI866" s="79"/>
      <c r="AJ866" s="79"/>
      <c r="AK866" s="79"/>
      <c r="AL866" s="79"/>
      <c r="AM866" s="79"/>
      <c r="AN866" s="79"/>
      <c r="AO866" s="79"/>
      <c r="AP866" s="79"/>
      <c r="AQ866" s="79"/>
      <c r="AR866" s="79"/>
      <c r="AS866" s="79"/>
      <c r="AT866" s="79"/>
      <c r="AU866" s="79"/>
      <c r="AV866" s="79"/>
      <c r="AW866" s="79"/>
      <c r="AX866" s="79"/>
      <c r="AY866" s="79"/>
      <c r="AZ866" s="79"/>
      <c r="BA866" s="79"/>
      <c r="BB866" s="79"/>
      <c r="BC866" s="79"/>
      <c r="BD866" s="79"/>
      <c r="BE866" s="79"/>
      <c r="BF866" s="79"/>
      <c r="BG866" s="79"/>
      <c r="BH866" s="79"/>
      <c r="BI866" s="79"/>
      <c r="BJ866" s="79"/>
      <c r="BK866" s="79"/>
      <c r="BL866" s="79"/>
      <c r="BM866" s="79"/>
      <c r="BN866" s="79"/>
      <c r="BO866" s="79"/>
      <c r="BP866" s="79"/>
    </row>
    <row r="867" spans="1:68" ht="12.7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  <c r="AH867" s="79"/>
      <c r="AI867" s="79"/>
      <c r="AJ867" s="79"/>
      <c r="AK867" s="79"/>
      <c r="AL867" s="79"/>
      <c r="AM867" s="79"/>
      <c r="AN867" s="79"/>
      <c r="AO867" s="79"/>
      <c r="AP867" s="79"/>
      <c r="AQ867" s="79"/>
      <c r="AR867" s="79"/>
      <c r="AS867" s="79"/>
      <c r="AT867" s="79"/>
      <c r="AU867" s="79"/>
      <c r="AV867" s="79"/>
      <c r="AW867" s="79"/>
      <c r="AX867" s="79"/>
      <c r="AY867" s="79"/>
      <c r="AZ867" s="79"/>
      <c r="BA867" s="79"/>
      <c r="BB867" s="79"/>
      <c r="BC867" s="79"/>
      <c r="BD867" s="79"/>
      <c r="BE867" s="79"/>
      <c r="BF867" s="79"/>
      <c r="BG867" s="79"/>
      <c r="BH867" s="79"/>
      <c r="BI867" s="79"/>
      <c r="BJ867" s="79"/>
      <c r="BK867" s="79"/>
      <c r="BL867" s="79"/>
      <c r="BM867" s="79"/>
      <c r="BN867" s="79"/>
      <c r="BO867" s="79"/>
      <c r="BP867" s="79"/>
    </row>
    <row r="868" spans="1:68" ht="12.7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  <c r="AH868" s="79"/>
      <c r="AI868" s="79"/>
      <c r="AJ868" s="79"/>
      <c r="AK868" s="79"/>
      <c r="AL868" s="79"/>
      <c r="AM868" s="79"/>
      <c r="AN868" s="79"/>
      <c r="AO868" s="79"/>
      <c r="AP868" s="79"/>
      <c r="AQ868" s="79"/>
      <c r="AR868" s="79"/>
      <c r="AS868" s="79"/>
      <c r="AT868" s="79"/>
      <c r="AU868" s="79"/>
      <c r="AV868" s="79"/>
      <c r="AW868" s="79"/>
      <c r="AX868" s="79"/>
      <c r="AY868" s="79"/>
      <c r="AZ868" s="79"/>
      <c r="BA868" s="79"/>
      <c r="BB868" s="79"/>
      <c r="BC868" s="79"/>
      <c r="BD868" s="79"/>
      <c r="BE868" s="79"/>
      <c r="BF868" s="79"/>
      <c r="BG868" s="79"/>
      <c r="BH868" s="79"/>
      <c r="BI868" s="79"/>
      <c r="BJ868" s="79"/>
      <c r="BK868" s="79"/>
      <c r="BL868" s="79"/>
      <c r="BM868" s="79"/>
      <c r="BN868" s="79"/>
      <c r="BO868" s="79"/>
      <c r="BP868" s="79"/>
    </row>
    <row r="869" spans="1:68" ht="12.7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  <c r="AH869" s="79"/>
      <c r="AI869" s="79"/>
      <c r="AJ869" s="79"/>
      <c r="AK869" s="79"/>
      <c r="AL869" s="79"/>
      <c r="AM869" s="79"/>
      <c r="AN869" s="79"/>
      <c r="AO869" s="79"/>
      <c r="AP869" s="79"/>
      <c r="AQ869" s="79"/>
      <c r="AR869" s="79"/>
      <c r="AS869" s="79"/>
      <c r="AT869" s="79"/>
      <c r="AU869" s="79"/>
      <c r="AV869" s="79"/>
      <c r="AW869" s="79"/>
      <c r="AX869" s="79"/>
      <c r="AY869" s="79"/>
      <c r="AZ869" s="79"/>
      <c r="BA869" s="79"/>
      <c r="BB869" s="79"/>
      <c r="BC869" s="79"/>
      <c r="BD869" s="79"/>
      <c r="BE869" s="79"/>
      <c r="BF869" s="79"/>
      <c r="BG869" s="79"/>
      <c r="BH869" s="79"/>
      <c r="BI869" s="79"/>
      <c r="BJ869" s="79"/>
      <c r="BK869" s="79"/>
      <c r="BL869" s="79"/>
      <c r="BM869" s="79"/>
      <c r="BN869" s="79"/>
      <c r="BO869" s="79"/>
      <c r="BP869" s="79"/>
    </row>
    <row r="870" spans="1:68" ht="12.7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  <c r="AH870" s="79"/>
      <c r="AI870" s="79"/>
      <c r="AJ870" s="79"/>
      <c r="AK870" s="79"/>
      <c r="AL870" s="79"/>
      <c r="AM870" s="79"/>
      <c r="AN870" s="79"/>
      <c r="AO870" s="79"/>
      <c r="AP870" s="79"/>
      <c r="AQ870" s="79"/>
      <c r="AR870" s="79"/>
      <c r="AS870" s="79"/>
      <c r="AT870" s="79"/>
      <c r="AU870" s="79"/>
      <c r="AV870" s="79"/>
      <c r="AW870" s="79"/>
      <c r="AX870" s="79"/>
      <c r="AY870" s="79"/>
      <c r="AZ870" s="79"/>
      <c r="BA870" s="79"/>
      <c r="BB870" s="79"/>
      <c r="BC870" s="79"/>
      <c r="BD870" s="79"/>
      <c r="BE870" s="79"/>
      <c r="BF870" s="79"/>
      <c r="BG870" s="79"/>
      <c r="BH870" s="79"/>
      <c r="BI870" s="79"/>
      <c r="BJ870" s="79"/>
      <c r="BK870" s="79"/>
      <c r="BL870" s="79"/>
      <c r="BM870" s="79"/>
      <c r="BN870" s="79"/>
      <c r="BO870" s="79"/>
      <c r="BP870" s="79"/>
    </row>
    <row r="871" spans="1:68" ht="12.7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  <c r="AH871" s="79"/>
      <c r="AI871" s="79"/>
      <c r="AJ871" s="79"/>
      <c r="AK871" s="79"/>
      <c r="AL871" s="79"/>
      <c r="AM871" s="79"/>
      <c r="AN871" s="79"/>
      <c r="AO871" s="79"/>
      <c r="AP871" s="79"/>
      <c r="AQ871" s="79"/>
      <c r="AR871" s="79"/>
      <c r="AS871" s="79"/>
      <c r="AT871" s="79"/>
      <c r="AU871" s="79"/>
      <c r="AV871" s="79"/>
      <c r="AW871" s="79"/>
      <c r="AX871" s="79"/>
      <c r="AY871" s="79"/>
      <c r="AZ871" s="79"/>
      <c r="BA871" s="79"/>
      <c r="BB871" s="79"/>
      <c r="BC871" s="79"/>
      <c r="BD871" s="79"/>
      <c r="BE871" s="79"/>
      <c r="BF871" s="79"/>
      <c r="BG871" s="79"/>
      <c r="BH871" s="79"/>
      <c r="BI871" s="79"/>
      <c r="BJ871" s="79"/>
      <c r="BK871" s="79"/>
      <c r="BL871" s="79"/>
      <c r="BM871" s="79"/>
      <c r="BN871" s="79"/>
      <c r="BO871" s="79"/>
      <c r="BP871" s="79"/>
    </row>
    <row r="872" spans="1:68" ht="12.7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  <c r="AH872" s="79"/>
      <c r="AI872" s="79"/>
      <c r="AJ872" s="79"/>
      <c r="AK872" s="79"/>
      <c r="AL872" s="79"/>
      <c r="AM872" s="79"/>
      <c r="AN872" s="79"/>
      <c r="AO872" s="79"/>
      <c r="AP872" s="79"/>
      <c r="AQ872" s="79"/>
      <c r="AR872" s="79"/>
      <c r="AS872" s="79"/>
      <c r="AT872" s="79"/>
      <c r="AU872" s="79"/>
      <c r="AV872" s="79"/>
      <c r="AW872" s="79"/>
      <c r="AX872" s="79"/>
      <c r="AY872" s="79"/>
      <c r="AZ872" s="79"/>
      <c r="BA872" s="79"/>
      <c r="BB872" s="79"/>
      <c r="BC872" s="79"/>
      <c r="BD872" s="79"/>
      <c r="BE872" s="79"/>
      <c r="BF872" s="79"/>
      <c r="BG872" s="79"/>
      <c r="BH872" s="79"/>
      <c r="BI872" s="79"/>
      <c r="BJ872" s="79"/>
      <c r="BK872" s="79"/>
      <c r="BL872" s="79"/>
      <c r="BM872" s="79"/>
      <c r="BN872" s="79"/>
      <c r="BO872" s="79"/>
      <c r="BP872" s="79"/>
    </row>
    <row r="873" spans="1:68" ht="12.7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  <c r="AH873" s="79"/>
      <c r="AI873" s="79"/>
      <c r="AJ873" s="79"/>
      <c r="AK873" s="79"/>
      <c r="AL873" s="79"/>
      <c r="AM873" s="79"/>
      <c r="AN873" s="79"/>
      <c r="AO873" s="79"/>
      <c r="AP873" s="79"/>
      <c r="AQ873" s="79"/>
      <c r="AR873" s="79"/>
      <c r="AS873" s="79"/>
      <c r="AT873" s="79"/>
      <c r="AU873" s="79"/>
      <c r="AV873" s="79"/>
      <c r="AW873" s="79"/>
      <c r="AX873" s="79"/>
      <c r="AY873" s="79"/>
      <c r="AZ873" s="79"/>
      <c r="BA873" s="79"/>
      <c r="BB873" s="79"/>
      <c r="BC873" s="79"/>
      <c r="BD873" s="79"/>
      <c r="BE873" s="79"/>
      <c r="BF873" s="79"/>
      <c r="BG873" s="79"/>
      <c r="BH873" s="79"/>
      <c r="BI873" s="79"/>
      <c r="BJ873" s="79"/>
      <c r="BK873" s="79"/>
      <c r="BL873" s="79"/>
      <c r="BM873" s="79"/>
      <c r="BN873" s="79"/>
      <c r="BO873" s="79"/>
      <c r="BP873" s="79"/>
    </row>
    <row r="874" spans="1:68" ht="12.7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  <c r="AH874" s="79"/>
      <c r="AI874" s="79"/>
      <c r="AJ874" s="79"/>
      <c r="AK874" s="79"/>
      <c r="AL874" s="79"/>
      <c r="AM874" s="79"/>
      <c r="AN874" s="79"/>
      <c r="AO874" s="79"/>
      <c r="AP874" s="79"/>
      <c r="AQ874" s="79"/>
      <c r="AR874" s="79"/>
      <c r="AS874" s="79"/>
      <c r="AT874" s="79"/>
      <c r="AU874" s="79"/>
      <c r="AV874" s="79"/>
      <c r="AW874" s="79"/>
      <c r="AX874" s="79"/>
      <c r="AY874" s="79"/>
      <c r="AZ874" s="79"/>
      <c r="BA874" s="79"/>
      <c r="BB874" s="79"/>
      <c r="BC874" s="79"/>
      <c r="BD874" s="79"/>
      <c r="BE874" s="79"/>
      <c r="BF874" s="79"/>
      <c r="BG874" s="79"/>
      <c r="BH874" s="79"/>
      <c r="BI874" s="79"/>
      <c r="BJ874" s="79"/>
      <c r="BK874" s="79"/>
      <c r="BL874" s="79"/>
      <c r="BM874" s="79"/>
      <c r="BN874" s="79"/>
      <c r="BO874" s="79"/>
      <c r="BP874" s="79"/>
    </row>
    <row r="875" spans="1:68" ht="12.7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  <c r="AH875" s="79"/>
      <c r="AI875" s="79"/>
      <c r="AJ875" s="79"/>
      <c r="AK875" s="79"/>
      <c r="AL875" s="79"/>
      <c r="AM875" s="79"/>
      <c r="AN875" s="79"/>
      <c r="AO875" s="79"/>
      <c r="AP875" s="79"/>
      <c r="AQ875" s="79"/>
      <c r="AR875" s="79"/>
      <c r="AS875" s="79"/>
      <c r="AT875" s="79"/>
      <c r="AU875" s="79"/>
      <c r="AV875" s="79"/>
      <c r="AW875" s="79"/>
      <c r="AX875" s="79"/>
      <c r="AY875" s="79"/>
      <c r="AZ875" s="79"/>
      <c r="BA875" s="79"/>
      <c r="BB875" s="79"/>
      <c r="BC875" s="79"/>
      <c r="BD875" s="79"/>
      <c r="BE875" s="79"/>
      <c r="BF875" s="79"/>
      <c r="BG875" s="79"/>
      <c r="BH875" s="79"/>
      <c r="BI875" s="79"/>
      <c r="BJ875" s="79"/>
      <c r="BK875" s="79"/>
      <c r="BL875" s="79"/>
      <c r="BM875" s="79"/>
      <c r="BN875" s="79"/>
      <c r="BO875" s="79"/>
      <c r="BP875" s="79"/>
    </row>
    <row r="876" spans="1:68" ht="12.7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  <c r="AH876" s="79"/>
      <c r="AI876" s="79"/>
      <c r="AJ876" s="79"/>
      <c r="AK876" s="79"/>
      <c r="AL876" s="79"/>
      <c r="AM876" s="79"/>
      <c r="AN876" s="79"/>
      <c r="AO876" s="79"/>
      <c r="AP876" s="79"/>
      <c r="AQ876" s="79"/>
      <c r="AR876" s="79"/>
      <c r="AS876" s="79"/>
      <c r="AT876" s="79"/>
      <c r="AU876" s="79"/>
      <c r="AV876" s="79"/>
      <c r="AW876" s="79"/>
      <c r="AX876" s="79"/>
      <c r="AY876" s="79"/>
      <c r="AZ876" s="79"/>
      <c r="BA876" s="79"/>
      <c r="BB876" s="79"/>
      <c r="BC876" s="79"/>
      <c r="BD876" s="79"/>
      <c r="BE876" s="79"/>
      <c r="BF876" s="79"/>
      <c r="BG876" s="79"/>
      <c r="BH876" s="79"/>
      <c r="BI876" s="79"/>
      <c r="BJ876" s="79"/>
      <c r="BK876" s="79"/>
      <c r="BL876" s="79"/>
      <c r="BM876" s="79"/>
      <c r="BN876" s="79"/>
      <c r="BO876" s="79"/>
      <c r="BP876" s="79"/>
    </row>
    <row r="877" spans="1:68" ht="12.7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  <c r="AH877" s="79"/>
      <c r="AI877" s="79"/>
      <c r="AJ877" s="79"/>
      <c r="AK877" s="79"/>
      <c r="AL877" s="79"/>
      <c r="AM877" s="79"/>
      <c r="AN877" s="79"/>
      <c r="AO877" s="79"/>
      <c r="AP877" s="79"/>
      <c r="AQ877" s="79"/>
      <c r="AR877" s="79"/>
      <c r="AS877" s="79"/>
      <c r="AT877" s="79"/>
      <c r="AU877" s="79"/>
      <c r="AV877" s="79"/>
      <c r="AW877" s="79"/>
      <c r="AX877" s="79"/>
      <c r="AY877" s="79"/>
      <c r="AZ877" s="79"/>
      <c r="BA877" s="79"/>
      <c r="BB877" s="79"/>
      <c r="BC877" s="79"/>
      <c r="BD877" s="79"/>
      <c r="BE877" s="79"/>
      <c r="BF877" s="79"/>
      <c r="BG877" s="79"/>
      <c r="BH877" s="79"/>
      <c r="BI877" s="79"/>
      <c r="BJ877" s="79"/>
      <c r="BK877" s="79"/>
      <c r="BL877" s="79"/>
      <c r="BM877" s="79"/>
      <c r="BN877" s="79"/>
      <c r="BO877" s="79"/>
      <c r="BP877" s="79"/>
    </row>
    <row r="878" spans="1:68" ht="12.7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  <c r="AH878" s="79"/>
      <c r="AI878" s="79"/>
      <c r="AJ878" s="79"/>
      <c r="AK878" s="79"/>
      <c r="AL878" s="79"/>
      <c r="AM878" s="79"/>
      <c r="AN878" s="79"/>
      <c r="AO878" s="79"/>
      <c r="AP878" s="79"/>
      <c r="AQ878" s="79"/>
      <c r="AR878" s="79"/>
      <c r="AS878" s="79"/>
      <c r="AT878" s="79"/>
      <c r="AU878" s="79"/>
      <c r="AV878" s="79"/>
      <c r="AW878" s="79"/>
      <c r="AX878" s="79"/>
      <c r="AY878" s="79"/>
      <c r="AZ878" s="79"/>
      <c r="BA878" s="79"/>
      <c r="BB878" s="79"/>
      <c r="BC878" s="79"/>
      <c r="BD878" s="79"/>
      <c r="BE878" s="79"/>
      <c r="BF878" s="79"/>
      <c r="BG878" s="79"/>
      <c r="BH878" s="79"/>
      <c r="BI878" s="79"/>
      <c r="BJ878" s="79"/>
      <c r="BK878" s="79"/>
      <c r="BL878" s="79"/>
      <c r="BM878" s="79"/>
      <c r="BN878" s="79"/>
      <c r="BO878" s="79"/>
      <c r="BP878" s="79"/>
    </row>
    <row r="879" spans="1:68" ht="12.7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  <c r="AH879" s="79"/>
      <c r="AI879" s="79"/>
      <c r="AJ879" s="79"/>
      <c r="AK879" s="79"/>
      <c r="AL879" s="79"/>
      <c r="AM879" s="79"/>
      <c r="AN879" s="79"/>
      <c r="AO879" s="79"/>
      <c r="AP879" s="79"/>
      <c r="AQ879" s="79"/>
      <c r="AR879" s="79"/>
      <c r="AS879" s="79"/>
      <c r="AT879" s="79"/>
      <c r="AU879" s="79"/>
      <c r="AV879" s="79"/>
      <c r="AW879" s="79"/>
      <c r="AX879" s="79"/>
      <c r="AY879" s="79"/>
      <c r="AZ879" s="79"/>
      <c r="BA879" s="79"/>
      <c r="BB879" s="79"/>
      <c r="BC879" s="79"/>
      <c r="BD879" s="79"/>
      <c r="BE879" s="79"/>
      <c r="BF879" s="79"/>
      <c r="BG879" s="79"/>
      <c r="BH879" s="79"/>
      <c r="BI879" s="79"/>
      <c r="BJ879" s="79"/>
      <c r="BK879" s="79"/>
      <c r="BL879" s="79"/>
      <c r="BM879" s="79"/>
      <c r="BN879" s="79"/>
      <c r="BO879" s="79"/>
      <c r="BP879" s="79"/>
    </row>
    <row r="880" spans="1:68" ht="12.7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  <c r="AH880" s="79"/>
      <c r="AI880" s="79"/>
      <c r="AJ880" s="79"/>
      <c r="AK880" s="79"/>
      <c r="AL880" s="79"/>
      <c r="AM880" s="79"/>
      <c r="AN880" s="79"/>
      <c r="AO880" s="79"/>
      <c r="AP880" s="79"/>
      <c r="AQ880" s="79"/>
      <c r="AR880" s="79"/>
      <c r="AS880" s="79"/>
      <c r="AT880" s="79"/>
      <c r="AU880" s="79"/>
      <c r="AV880" s="79"/>
      <c r="AW880" s="79"/>
      <c r="AX880" s="79"/>
      <c r="AY880" s="79"/>
      <c r="AZ880" s="79"/>
      <c r="BA880" s="79"/>
      <c r="BB880" s="79"/>
      <c r="BC880" s="79"/>
      <c r="BD880" s="79"/>
      <c r="BE880" s="79"/>
      <c r="BF880" s="79"/>
      <c r="BG880" s="79"/>
      <c r="BH880" s="79"/>
      <c r="BI880" s="79"/>
      <c r="BJ880" s="79"/>
      <c r="BK880" s="79"/>
      <c r="BL880" s="79"/>
      <c r="BM880" s="79"/>
      <c r="BN880" s="79"/>
      <c r="BO880" s="79"/>
      <c r="BP880" s="79"/>
    </row>
    <row r="881" spans="1:68" ht="12.7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  <c r="AH881" s="79"/>
      <c r="AI881" s="79"/>
      <c r="AJ881" s="79"/>
      <c r="AK881" s="79"/>
      <c r="AL881" s="79"/>
      <c r="AM881" s="79"/>
      <c r="AN881" s="79"/>
      <c r="AO881" s="79"/>
      <c r="AP881" s="79"/>
      <c r="AQ881" s="79"/>
      <c r="AR881" s="79"/>
      <c r="AS881" s="79"/>
      <c r="AT881" s="79"/>
      <c r="AU881" s="79"/>
      <c r="AV881" s="79"/>
      <c r="AW881" s="79"/>
      <c r="AX881" s="79"/>
      <c r="AY881" s="79"/>
      <c r="AZ881" s="79"/>
      <c r="BA881" s="79"/>
      <c r="BB881" s="79"/>
      <c r="BC881" s="79"/>
      <c r="BD881" s="79"/>
      <c r="BE881" s="79"/>
      <c r="BF881" s="79"/>
      <c r="BG881" s="79"/>
      <c r="BH881" s="79"/>
      <c r="BI881" s="79"/>
      <c r="BJ881" s="79"/>
      <c r="BK881" s="79"/>
      <c r="BL881" s="79"/>
      <c r="BM881" s="79"/>
      <c r="BN881" s="79"/>
      <c r="BO881" s="79"/>
      <c r="BP881" s="79"/>
    </row>
    <row r="882" spans="1:68" ht="12.7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  <c r="AH882" s="79"/>
      <c r="AI882" s="79"/>
      <c r="AJ882" s="79"/>
      <c r="AK882" s="79"/>
      <c r="AL882" s="79"/>
      <c r="AM882" s="79"/>
      <c r="AN882" s="79"/>
      <c r="AO882" s="79"/>
      <c r="AP882" s="79"/>
      <c r="AQ882" s="79"/>
      <c r="AR882" s="79"/>
      <c r="AS882" s="79"/>
      <c r="AT882" s="79"/>
      <c r="AU882" s="79"/>
      <c r="AV882" s="79"/>
      <c r="AW882" s="79"/>
      <c r="AX882" s="79"/>
      <c r="AY882" s="79"/>
      <c r="AZ882" s="79"/>
      <c r="BA882" s="79"/>
      <c r="BB882" s="79"/>
      <c r="BC882" s="79"/>
      <c r="BD882" s="79"/>
      <c r="BE882" s="79"/>
      <c r="BF882" s="79"/>
      <c r="BG882" s="79"/>
      <c r="BH882" s="79"/>
      <c r="BI882" s="79"/>
      <c r="BJ882" s="79"/>
      <c r="BK882" s="79"/>
      <c r="BL882" s="79"/>
      <c r="BM882" s="79"/>
      <c r="BN882" s="79"/>
      <c r="BO882" s="79"/>
      <c r="BP882" s="79"/>
    </row>
    <row r="883" spans="1:68" ht="12.7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  <c r="AH883" s="79"/>
      <c r="AI883" s="79"/>
      <c r="AJ883" s="79"/>
      <c r="AK883" s="79"/>
      <c r="AL883" s="79"/>
      <c r="AM883" s="79"/>
      <c r="AN883" s="79"/>
      <c r="AO883" s="79"/>
      <c r="AP883" s="79"/>
      <c r="AQ883" s="79"/>
      <c r="AR883" s="79"/>
      <c r="AS883" s="79"/>
      <c r="AT883" s="79"/>
      <c r="AU883" s="79"/>
      <c r="AV883" s="79"/>
      <c r="AW883" s="79"/>
      <c r="AX883" s="79"/>
      <c r="AY883" s="79"/>
      <c r="AZ883" s="79"/>
      <c r="BA883" s="79"/>
      <c r="BB883" s="79"/>
      <c r="BC883" s="79"/>
      <c r="BD883" s="79"/>
      <c r="BE883" s="79"/>
      <c r="BF883" s="79"/>
      <c r="BG883" s="79"/>
      <c r="BH883" s="79"/>
      <c r="BI883" s="79"/>
      <c r="BJ883" s="79"/>
      <c r="BK883" s="79"/>
      <c r="BL883" s="79"/>
      <c r="BM883" s="79"/>
      <c r="BN883" s="79"/>
      <c r="BO883" s="79"/>
      <c r="BP883" s="79"/>
    </row>
    <row r="884" spans="1:68" ht="12.7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  <c r="AH884" s="79"/>
      <c r="AI884" s="79"/>
      <c r="AJ884" s="79"/>
      <c r="AK884" s="79"/>
      <c r="AL884" s="79"/>
      <c r="AM884" s="79"/>
      <c r="AN884" s="79"/>
      <c r="AO884" s="79"/>
      <c r="AP884" s="79"/>
      <c r="AQ884" s="79"/>
      <c r="AR884" s="79"/>
      <c r="AS884" s="79"/>
      <c r="AT884" s="79"/>
      <c r="AU884" s="79"/>
      <c r="AV884" s="79"/>
      <c r="AW884" s="79"/>
      <c r="AX884" s="79"/>
      <c r="AY884" s="79"/>
      <c r="AZ884" s="79"/>
      <c r="BA884" s="79"/>
      <c r="BB884" s="79"/>
      <c r="BC884" s="79"/>
      <c r="BD884" s="79"/>
      <c r="BE884" s="79"/>
      <c r="BF884" s="79"/>
      <c r="BG884" s="79"/>
      <c r="BH884" s="79"/>
      <c r="BI884" s="79"/>
      <c r="BJ884" s="79"/>
      <c r="BK884" s="79"/>
      <c r="BL884" s="79"/>
      <c r="BM884" s="79"/>
      <c r="BN884" s="79"/>
      <c r="BO884" s="79"/>
      <c r="BP884" s="79"/>
    </row>
    <row r="885" spans="1:68" ht="12.7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  <c r="AH885" s="79"/>
      <c r="AI885" s="79"/>
      <c r="AJ885" s="79"/>
      <c r="AK885" s="79"/>
      <c r="AL885" s="79"/>
      <c r="AM885" s="79"/>
      <c r="AN885" s="79"/>
      <c r="AO885" s="79"/>
      <c r="AP885" s="79"/>
      <c r="AQ885" s="79"/>
      <c r="AR885" s="79"/>
      <c r="AS885" s="79"/>
      <c r="AT885" s="79"/>
      <c r="AU885" s="79"/>
      <c r="AV885" s="79"/>
      <c r="AW885" s="79"/>
      <c r="AX885" s="79"/>
      <c r="AY885" s="79"/>
      <c r="AZ885" s="79"/>
      <c r="BA885" s="79"/>
      <c r="BB885" s="79"/>
      <c r="BC885" s="79"/>
      <c r="BD885" s="79"/>
      <c r="BE885" s="79"/>
      <c r="BF885" s="79"/>
      <c r="BG885" s="79"/>
      <c r="BH885" s="79"/>
      <c r="BI885" s="79"/>
      <c r="BJ885" s="79"/>
      <c r="BK885" s="79"/>
      <c r="BL885" s="79"/>
      <c r="BM885" s="79"/>
      <c r="BN885" s="79"/>
      <c r="BO885" s="79"/>
      <c r="BP885" s="79"/>
    </row>
    <row r="886" spans="1:68" ht="12.7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  <c r="AR886" s="79"/>
      <c r="AS886" s="79"/>
      <c r="AT886" s="79"/>
      <c r="AU886" s="79"/>
      <c r="AV886" s="79"/>
      <c r="AW886" s="79"/>
      <c r="AX886" s="79"/>
      <c r="AY886" s="79"/>
      <c r="AZ886" s="79"/>
      <c r="BA886" s="79"/>
      <c r="BB886" s="79"/>
      <c r="BC886" s="79"/>
      <c r="BD886" s="79"/>
      <c r="BE886" s="79"/>
      <c r="BF886" s="79"/>
      <c r="BG886" s="79"/>
      <c r="BH886" s="79"/>
      <c r="BI886" s="79"/>
      <c r="BJ886" s="79"/>
      <c r="BK886" s="79"/>
      <c r="BL886" s="79"/>
      <c r="BM886" s="79"/>
      <c r="BN886" s="79"/>
      <c r="BO886" s="79"/>
      <c r="BP886" s="79"/>
    </row>
    <row r="887" spans="1:68" ht="12.7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  <c r="AH887" s="79"/>
      <c r="AI887" s="79"/>
      <c r="AJ887" s="79"/>
      <c r="AK887" s="79"/>
      <c r="AL887" s="79"/>
      <c r="AM887" s="79"/>
      <c r="AN887" s="79"/>
      <c r="AO887" s="79"/>
      <c r="AP887" s="79"/>
      <c r="AQ887" s="79"/>
      <c r="AR887" s="79"/>
      <c r="AS887" s="79"/>
      <c r="AT887" s="79"/>
      <c r="AU887" s="79"/>
      <c r="AV887" s="79"/>
      <c r="AW887" s="79"/>
      <c r="AX887" s="79"/>
      <c r="AY887" s="79"/>
      <c r="AZ887" s="79"/>
      <c r="BA887" s="79"/>
      <c r="BB887" s="79"/>
      <c r="BC887" s="79"/>
      <c r="BD887" s="79"/>
      <c r="BE887" s="79"/>
      <c r="BF887" s="79"/>
      <c r="BG887" s="79"/>
      <c r="BH887" s="79"/>
      <c r="BI887" s="79"/>
      <c r="BJ887" s="79"/>
      <c r="BK887" s="79"/>
      <c r="BL887" s="79"/>
      <c r="BM887" s="79"/>
      <c r="BN887" s="79"/>
      <c r="BO887" s="79"/>
      <c r="BP887" s="79"/>
    </row>
    <row r="888" spans="1:68" ht="12.7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  <c r="AH888" s="79"/>
      <c r="AI888" s="79"/>
      <c r="AJ888" s="79"/>
      <c r="AK888" s="79"/>
      <c r="AL888" s="79"/>
      <c r="AM888" s="79"/>
      <c r="AN888" s="79"/>
      <c r="AO888" s="79"/>
      <c r="AP888" s="79"/>
      <c r="AQ888" s="79"/>
      <c r="AR888" s="79"/>
      <c r="AS888" s="79"/>
      <c r="AT888" s="79"/>
      <c r="AU888" s="79"/>
      <c r="AV888" s="79"/>
      <c r="AW888" s="79"/>
      <c r="AX888" s="79"/>
      <c r="AY888" s="79"/>
      <c r="AZ888" s="79"/>
      <c r="BA888" s="79"/>
      <c r="BB888" s="79"/>
      <c r="BC888" s="79"/>
      <c r="BD888" s="79"/>
      <c r="BE888" s="79"/>
      <c r="BF888" s="79"/>
      <c r="BG888" s="79"/>
      <c r="BH888" s="79"/>
      <c r="BI888" s="79"/>
      <c r="BJ888" s="79"/>
      <c r="BK888" s="79"/>
      <c r="BL888" s="79"/>
      <c r="BM888" s="79"/>
      <c r="BN888" s="79"/>
      <c r="BO888" s="79"/>
      <c r="BP888" s="79"/>
    </row>
    <row r="889" spans="1:68" ht="12.7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  <c r="AH889" s="79"/>
      <c r="AI889" s="79"/>
      <c r="AJ889" s="79"/>
      <c r="AK889" s="79"/>
      <c r="AL889" s="79"/>
      <c r="AM889" s="79"/>
      <c r="AN889" s="79"/>
      <c r="AO889" s="79"/>
      <c r="AP889" s="79"/>
      <c r="AQ889" s="79"/>
      <c r="AR889" s="79"/>
      <c r="AS889" s="79"/>
      <c r="AT889" s="79"/>
      <c r="AU889" s="79"/>
      <c r="AV889" s="79"/>
      <c r="AW889" s="79"/>
      <c r="AX889" s="79"/>
      <c r="AY889" s="79"/>
      <c r="AZ889" s="79"/>
      <c r="BA889" s="79"/>
      <c r="BB889" s="79"/>
      <c r="BC889" s="79"/>
      <c r="BD889" s="79"/>
      <c r="BE889" s="79"/>
      <c r="BF889" s="79"/>
      <c r="BG889" s="79"/>
      <c r="BH889" s="79"/>
      <c r="BI889" s="79"/>
      <c r="BJ889" s="79"/>
      <c r="BK889" s="79"/>
      <c r="BL889" s="79"/>
      <c r="BM889" s="79"/>
      <c r="BN889" s="79"/>
      <c r="BO889" s="79"/>
      <c r="BP889" s="79"/>
    </row>
    <row r="890" spans="1:68" ht="12.7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  <c r="AH890" s="79"/>
      <c r="AI890" s="79"/>
      <c r="AJ890" s="79"/>
      <c r="AK890" s="79"/>
      <c r="AL890" s="79"/>
      <c r="AM890" s="79"/>
      <c r="AN890" s="79"/>
      <c r="AO890" s="79"/>
      <c r="AP890" s="79"/>
      <c r="AQ890" s="79"/>
      <c r="AR890" s="79"/>
      <c r="AS890" s="79"/>
      <c r="AT890" s="79"/>
      <c r="AU890" s="79"/>
      <c r="AV890" s="79"/>
      <c r="AW890" s="79"/>
      <c r="AX890" s="79"/>
      <c r="AY890" s="79"/>
      <c r="AZ890" s="79"/>
      <c r="BA890" s="79"/>
      <c r="BB890" s="79"/>
      <c r="BC890" s="79"/>
      <c r="BD890" s="79"/>
      <c r="BE890" s="79"/>
      <c r="BF890" s="79"/>
      <c r="BG890" s="79"/>
      <c r="BH890" s="79"/>
      <c r="BI890" s="79"/>
      <c r="BJ890" s="79"/>
      <c r="BK890" s="79"/>
      <c r="BL890" s="79"/>
      <c r="BM890" s="79"/>
      <c r="BN890" s="79"/>
      <c r="BO890" s="79"/>
      <c r="BP890" s="79"/>
    </row>
    <row r="891" spans="1:68" ht="12.7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  <c r="AH891" s="79"/>
      <c r="AI891" s="79"/>
      <c r="AJ891" s="79"/>
      <c r="AK891" s="79"/>
      <c r="AL891" s="79"/>
      <c r="AM891" s="79"/>
      <c r="AN891" s="79"/>
      <c r="AO891" s="79"/>
      <c r="AP891" s="79"/>
      <c r="AQ891" s="79"/>
      <c r="AR891" s="79"/>
      <c r="AS891" s="79"/>
      <c r="AT891" s="79"/>
      <c r="AU891" s="79"/>
      <c r="AV891" s="79"/>
      <c r="AW891" s="79"/>
      <c r="AX891" s="79"/>
      <c r="AY891" s="79"/>
      <c r="AZ891" s="79"/>
      <c r="BA891" s="79"/>
      <c r="BB891" s="79"/>
      <c r="BC891" s="79"/>
      <c r="BD891" s="79"/>
      <c r="BE891" s="79"/>
      <c r="BF891" s="79"/>
      <c r="BG891" s="79"/>
      <c r="BH891" s="79"/>
      <c r="BI891" s="79"/>
      <c r="BJ891" s="79"/>
      <c r="BK891" s="79"/>
      <c r="BL891" s="79"/>
      <c r="BM891" s="79"/>
      <c r="BN891" s="79"/>
      <c r="BO891" s="79"/>
      <c r="BP891" s="79"/>
    </row>
    <row r="892" spans="1:68" ht="12.7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  <c r="AH892" s="79"/>
      <c r="AI892" s="79"/>
      <c r="AJ892" s="79"/>
      <c r="AK892" s="79"/>
      <c r="AL892" s="79"/>
      <c r="AM892" s="79"/>
      <c r="AN892" s="79"/>
      <c r="AO892" s="79"/>
      <c r="AP892" s="79"/>
      <c r="AQ892" s="79"/>
      <c r="AR892" s="79"/>
      <c r="AS892" s="79"/>
      <c r="AT892" s="79"/>
      <c r="AU892" s="79"/>
      <c r="AV892" s="79"/>
      <c r="AW892" s="79"/>
      <c r="AX892" s="79"/>
      <c r="AY892" s="79"/>
      <c r="AZ892" s="79"/>
      <c r="BA892" s="79"/>
      <c r="BB892" s="79"/>
      <c r="BC892" s="79"/>
      <c r="BD892" s="79"/>
      <c r="BE892" s="79"/>
      <c r="BF892" s="79"/>
      <c r="BG892" s="79"/>
      <c r="BH892" s="79"/>
      <c r="BI892" s="79"/>
      <c r="BJ892" s="79"/>
      <c r="BK892" s="79"/>
      <c r="BL892" s="79"/>
      <c r="BM892" s="79"/>
      <c r="BN892" s="79"/>
      <c r="BO892" s="79"/>
      <c r="BP892" s="79"/>
    </row>
    <row r="893" spans="1:68" ht="12.7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  <c r="AH893" s="79"/>
      <c r="AI893" s="79"/>
      <c r="AJ893" s="79"/>
      <c r="AK893" s="79"/>
      <c r="AL893" s="79"/>
      <c r="AM893" s="79"/>
      <c r="AN893" s="79"/>
      <c r="AO893" s="79"/>
      <c r="AP893" s="79"/>
      <c r="AQ893" s="79"/>
      <c r="AR893" s="79"/>
      <c r="AS893" s="79"/>
      <c r="AT893" s="79"/>
      <c r="AU893" s="79"/>
      <c r="AV893" s="79"/>
      <c r="AW893" s="79"/>
      <c r="AX893" s="79"/>
      <c r="AY893" s="79"/>
      <c r="AZ893" s="79"/>
      <c r="BA893" s="79"/>
      <c r="BB893" s="79"/>
      <c r="BC893" s="79"/>
      <c r="BD893" s="79"/>
      <c r="BE893" s="79"/>
      <c r="BF893" s="79"/>
      <c r="BG893" s="79"/>
      <c r="BH893" s="79"/>
      <c r="BI893" s="79"/>
      <c r="BJ893" s="79"/>
      <c r="BK893" s="79"/>
      <c r="BL893" s="79"/>
      <c r="BM893" s="79"/>
      <c r="BN893" s="79"/>
      <c r="BO893" s="79"/>
      <c r="BP893" s="79"/>
    </row>
    <row r="894" spans="1:68" ht="12.7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  <c r="AH894" s="79"/>
      <c r="AI894" s="79"/>
      <c r="AJ894" s="79"/>
      <c r="AK894" s="79"/>
      <c r="AL894" s="79"/>
      <c r="AM894" s="79"/>
      <c r="AN894" s="79"/>
      <c r="AO894" s="79"/>
      <c r="AP894" s="79"/>
      <c r="AQ894" s="79"/>
      <c r="AR894" s="79"/>
      <c r="AS894" s="79"/>
      <c r="AT894" s="79"/>
      <c r="AU894" s="79"/>
      <c r="AV894" s="79"/>
      <c r="AW894" s="79"/>
      <c r="AX894" s="79"/>
      <c r="AY894" s="79"/>
      <c r="AZ894" s="79"/>
      <c r="BA894" s="79"/>
      <c r="BB894" s="79"/>
      <c r="BC894" s="79"/>
      <c r="BD894" s="79"/>
      <c r="BE894" s="79"/>
      <c r="BF894" s="79"/>
      <c r="BG894" s="79"/>
      <c r="BH894" s="79"/>
      <c r="BI894" s="79"/>
      <c r="BJ894" s="79"/>
      <c r="BK894" s="79"/>
      <c r="BL894" s="79"/>
      <c r="BM894" s="79"/>
      <c r="BN894" s="79"/>
      <c r="BO894" s="79"/>
      <c r="BP894" s="79"/>
    </row>
    <row r="895" spans="1:68" ht="12.7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  <c r="AH895" s="79"/>
      <c r="AI895" s="79"/>
      <c r="AJ895" s="79"/>
      <c r="AK895" s="79"/>
      <c r="AL895" s="79"/>
      <c r="AM895" s="79"/>
      <c r="AN895" s="79"/>
      <c r="AO895" s="79"/>
      <c r="AP895" s="79"/>
      <c r="AQ895" s="79"/>
      <c r="AR895" s="79"/>
      <c r="AS895" s="79"/>
      <c r="AT895" s="79"/>
      <c r="AU895" s="79"/>
      <c r="AV895" s="79"/>
      <c r="AW895" s="79"/>
      <c r="AX895" s="79"/>
      <c r="AY895" s="79"/>
      <c r="AZ895" s="79"/>
      <c r="BA895" s="79"/>
      <c r="BB895" s="79"/>
      <c r="BC895" s="79"/>
      <c r="BD895" s="79"/>
      <c r="BE895" s="79"/>
      <c r="BF895" s="79"/>
      <c r="BG895" s="79"/>
      <c r="BH895" s="79"/>
      <c r="BI895" s="79"/>
      <c r="BJ895" s="79"/>
      <c r="BK895" s="79"/>
      <c r="BL895" s="79"/>
      <c r="BM895" s="79"/>
      <c r="BN895" s="79"/>
      <c r="BO895" s="79"/>
      <c r="BP895" s="79"/>
    </row>
    <row r="896" spans="1:68" ht="12.7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  <c r="AH896" s="79"/>
      <c r="AI896" s="79"/>
      <c r="AJ896" s="79"/>
      <c r="AK896" s="79"/>
      <c r="AL896" s="79"/>
      <c r="AM896" s="79"/>
      <c r="AN896" s="79"/>
      <c r="AO896" s="79"/>
      <c r="AP896" s="79"/>
      <c r="AQ896" s="79"/>
      <c r="AR896" s="79"/>
      <c r="AS896" s="79"/>
      <c r="AT896" s="79"/>
      <c r="AU896" s="79"/>
      <c r="AV896" s="79"/>
      <c r="AW896" s="79"/>
      <c r="AX896" s="79"/>
      <c r="AY896" s="79"/>
      <c r="AZ896" s="79"/>
      <c r="BA896" s="79"/>
      <c r="BB896" s="79"/>
      <c r="BC896" s="79"/>
      <c r="BD896" s="79"/>
      <c r="BE896" s="79"/>
      <c r="BF896" s="79"/>
      <c r="BG896" s="79"/>
      <c r="BH896" s="79"/>
      <c r="BI896" s="79"/>
      <c r="BJ896" s="79"/>
      <c r="BK896" s="79"/>
      <c r="BL896" s="79"/>
      <c r="BM896" s="79"/>
      <c r="BN896" s="79"/>
      <c r="BO896" s="79"/>
      <c r="BP896" s="79"/>
    </row>
    <row r="897" spans="1:68" ht="12.7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  <c r="AH897" s="79"/>
      <c r="AI897" s="79"/>
      <c r="AJ897" s="79"/>
      <c r="AK897" s="79"/>
      <c r="AL897" s="79"/>
      <c r="AM897" s="79"/>
      <c r="AN897" s="79"/>
      <c r="AO897" s="79"/>
      <c r="AP897" s="79"/>
      <c r="AQ897" s="79"/>
      <c r="AR897" s="79"/>
      <c r="AS897" s="79"/>
      <c r="AT897" s="79"/>
      <c r="AU897" s="79"/>
      <c r="AV897" s="79"/>
      <c r="AW897" s="79"/>
      <c r="AX897" s="79"/>
      <c r="AY897" s="79"/>
      <c r="AZ897" s="79"/>
      <c r="BA897" s="79"/>
      <c r="BB897" s="79"/>
      <c r="BC897" s="79"/>
      <c r="BD897" s="79"/>
      <c r="BE897" s="79"/>
      <c r="BF897" s="79"/>
      <c r="BG897" s="79"/>
      <c r="BH897" s="79"/>
      <c r="BI897" s="79"/>
      <c r="BJ897" s="79"/>
      <c r="BK897" s="79"/>
      <c r="BL897" s="79"/>
      <c r="BM897" s="79"/>
      <c r="BN897" s="79"/>
      <c r="BO897" s="79"/>
      <c r="BP897" s="79"/>
    </row>
    <row r="898" spans="1:68" ht="12.7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  <c r="AH898" s="79"/>
      <c r="AI898" s="79"/>
      <c r="AJ898" s="79"/>
      <c r="AK898" s="79"/>
      <c r="AL898" s="79"/>
      <c r="AM898" s="79"/>
      <c r="AN898" s="79"/>
      <c r="AO898" s="79"/>
      <c r="AP898" s="79"/>
      <c r="AQ898" s="79"/>
      <c r="AR898" s="79"/>
      <c r="AS898" s="79"/>
      <c r="AT898" s="79"/>
      <c r="AU898" s="79"/>
      <c r="AV898" s="79"/>
      <c r="AW898" s="79"/>
      <c r="AX898" s="79"/>
      <c r="AY898" s="79"/>
      <c r="AZ898" s="79"/>
      <c r="BA898" s="79"/>
      <c r="BB898" s="79"/>
      <c r="BC898" s="79"/>
      <c r="BD898" s="79"/>
      <c r="BE898" s="79"/>
      <c r="BF898" s="79"/>
      <c r="BG898" s="79"/>
      <c r="BH898" s="79"/>
      <c r="BI898" s="79"/>
      <c r="BJ898" s="79"/>
      <c r="BK898" s="79"/>
      <c r="BL898" s="79"/>
      <c r="BM898" s="79"/>
      <c r="BN898" s="79"/>
      <c r="BO898" s="79"/>
      <c r="BP898" s="79"/>
    </row>
    <row r="899" spans="1:68" ht="12.7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  <c r="AH899" s="79"/>
      <c r="AI899" s="79"/>
      <c r="AJ899" s="79"/>
      <c r="AK899" s="79"/>
      <c r="AL899" s="79"/>
      <c r="AM899" s="79"/>
      <c r="AN899" s="79"/>
      <c r="AO899" s="79"/>
      <c r="AP899" s="79"/>
      <c r="AQ899" s="79"/>
      <c r="AR899" s="79"/>
      <c r="AS899" s="79"/>
      <c r="AT899" s="79"/>
      <c r="AU899" s="79"/>
      <c r="AV899" s="79"/>
      <c r="AW899" s="79"/>
      <c r="AX899" s="79"/>
      <c r="AY899" s="79"/>
      <c r="AZ899" s="79"/>
      <c r="BA899" s="79"/>
      <c r="BB899" s="79"/>
      <c r="BC899" s="79"/>
      <c r="BD899" s="79"/>
      <c r="BE899" s="79"/>
      <c r="BF899" s="79"/>
      <c r="BG899" s="79"/>
      <c r="BH899" s="79"/>
      <c r="BI899" s="79"/>
      <c r="BJ899" s="79"/>
      <c r="BK899" s="79"/>
      <c r="BL899" s="79"/>
      <c r="BM899" s="79"/>
      <c r="BN899" s="79"/>
      <c r="BO899" s="79"/>
      <c r="BP899" s="79"/>
    </row>
    <row r="900" spans="1:68" ht="12.7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  <c r="AH900" s="79"/>
      <c r="AI900" s="79"/>
      <c r="AJ900" s="79"/>
      <c r="AK900" s="79"/>
      <c r="AL900" s="79"/>
      <c r="AM900" s="79"/>
      <c r="AN900" s="79"/>
      <c r="AO900" s="79"/>
      <c r="AP900" s="79"/>
      <c r="AQ900" s="79"/>
      <c r="AR900" s="79"/>
      <c r="AS900" s="79"/>
      <c r="AT900" s="79"/>
      <c r="AU900" s="79"/>
      <c r="AV900" s="79"/>
      <c r="AW900" s="79"/>
      <c r="AX900" s="79"/>
      <c r="AY900" s="79"/>
      <c r="AZ900" s="79"/>
      <c r="BA900" s="79"/>
      <c r="BB900" s="79"/>
      <c r="BC900" s="79"/>
      <c r="BD900" s="79"/>
      <c r="BE900" s="79"/>
      <c r="BF900" s="79"/>
      <c r="BG900" s="79"/>
      <c r="BH900" s="79"/>
      <c r="BI900" s="79"/>
      <c r="BJ900" s="79"/>
      <c r="BK900" s="79"/>
      <c r="BL900" s="79"/>
      <c r="BM900" s="79"/>
      <c r="BN900" s="79"/>
      <c r="BO900" s="79"/>
      <c r="BP900" s="79"/>
    </row>
    <row r="901" spans="1:68" ht="12.7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  <c r="AH901" s="79"/>
      <c r="AI901" s="79"/>
      <c r="AJ901" s="79"/>
      <c r="AK901" s="79"/>
      <c r="AL901" s="79"/>
      <c r="AM901" s="79"/>
      <c r="AN901" s="79"/>
      <c r="AO901" s="79"/>
      <c r="AP901" s="79"/>
      <c r="AQ901" s="79"/>
      <c r="AR901" s="79"/>
      <c r="AS901" s="79"/>
      <c r="AT901" s="79"/>
      <c r="AU901" s="79"/>
      <c r="AV901" s="79"/>
      <c r="AW901" s="79"/>
      <c r="AX901" s="79"/>
      <c r="AY901" s="79"/>
      <c r="AZ901" s="79"/>
      <c r="BA901" s="79"/>
      <c r="BB901" s="79"/>
      <c r="BC901" s="79"/>
      <c r="BD901" s="79"/>
      <c r="BE901" s="79"/>
      <c r="BF901" s="79"/>
      <c r="BG901" s="79"/>
      <c r="BH901" s="79"/>
      <c r="BI901" s="79"/>
      <c r="BJ901" s="79"/>
      <c r="BK901" s="79"/>
      <c r="BL901" s="79"/>
      <c r="BM901" s="79"/>
      <c r="BN901" s="79"/>
      <c r="BO901" s="79"/>
      <c r="BP901" s="79"/>
    </row>
    <row r="902" spans="1:68" ht="12.7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  <c r="AH902" s="79"/>
      <c r="AI902" s="79"/>
      <c r="AJ902" s="79"/>
      <c r="AK902" s="79"/>
      <c r="AL902" s="79"/>
      <c r="AM902" s="79"/>
      <c r="AN902" s="79"/>
      <c r="AO902" s="79"/>
      <c r="AP902" s="79"/>
      <c r="AQ902" s="79"/>
      <c r="AR902" s="79"/>
      <c r="AS902" s="79"/>
      <c r="AT902" s="79"/>
      <c r="AU902" s="79"/>
      <c r="AV902" s="79"/>
      <c r="AW902" s="79"/>
      <c r="AX902" s="79"/>
      <c r="AY902" s="79"/>
      <c r="AZ902" s="79"/>
      <c r="BA902" s="79"/>
      <c r="BB902" s="79"/>
      <c r="BC902" s="79"/>
      <c r="BD902" s="79"/>
      <c r="BE902" s="79"/>
      <c r="BF902" s="79"/>
      <c r="BG902" s="79"/>
      <c r="BH902" s="79"/>
      <c r="BI902" s="79"/>
      <c r="BJ902" s="79"/>
      <c r="BK902" s="79"/>
      <c r="BL902" s="79"/>
      <c r="BM902" s="79"/>
      <c r="BN902" s="79"/>
      <c r="BO902" s="79"/>
      <c r="BP902" s="79"/>
    </row>
    <row r="903" spans="1:68" ht="12.7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  <c r="AH903" s="79"/>
      <c r="AI903" s="79"/>
      <c r="AJ903" s="79"/>
      <c r="AK903" s="79"/>
      <c r="AL903" s="79"/>
      <c r="AM903" s="79"/>
      <c r="AN903" s="79"/>
      <c r="AO903" s="79"/>
      <c r="AP903" s="79"/>
      <c r="AQ903" s="79"/>
      <c r="AR903" s="79"/>
      <c r="AS903" s="79"/>
      <c r="AT903" s="79"/>
      <c r="AU903" s="79"/>
      <c r="AV903" s="79"/>
      <c r="AW903" s="79"/>
      <c r="AX903" s="79"/>
      <c r="AY903" s="79"/>
      <c r="AZ903" s="79"/>
      <c r="BA903" s="79"/>
      <c r="BB903" s="79"/>
      <c r="BC903" s="79"/>
      <c r="BD903" s="79"/>
      <c r="BE903" s="79"/>
      <c r="BF903" s="79"/>
      <c r="BG903" s="79"/>
      <c r="BH903" s="79"/>
      <c r="BI903" s="79"/>
      <c r="BJ903" s="79"/>
      <c r="BK903" s="79"/>
      <c r="BL903" s="79"/>
      <c r="BM903" s="79"/>
      <c r="BN903" s="79"/>
      <c r="BO903" s="79"/>
      <c r="BP903" s="79"/>
    </row>
    <row r="904" spans="1:68" ht="12.7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  <c r="AH904" s="79"/>
      <c r="AI904" s="79"/>
      <c r="AJ904" s="79"/>
      <c r="AK904" s="79"/>
      <c r="AL904" s="79"/>
      <c r="AM904" s="79"/>
      <c r="AN904" s="79"/>
      <c r="AO904" s="79"/>
      <c r="AP904" s="79"/>
      <c r="AQ904" s="79"/>
      <c r="AR904" s="79"/>
      <c r="AS904" s="79"/>
      <c r="AT904" s="79"/>
      <c r="AU904" s="79"/>
      <c r="AV904" s="79"/>
      <c r="AW904" s="79"/>
      <c r="AX904" s="79"/>
      <c r="AY904" s="79"/>
      <c r="AZ904" s="79"/>
      <c r="BA904" s="79"/>
      <c r="BB904" s="79"/>
      <c r="BC904" s="79"/>
      <c r="BD904" s="79"/>
      <c r="BE904" s="79"/>
      <c r="BF904" s="79"/>
      <c r="BG904" s="79"/>
      <c r="BH904" s="79"/>
      <c r="BI904" s="79"/>
      <c r="BJ904" s="79"/>
      <c r="BK904" s="79"/>
      <c r="BL904" s="79"/>
      <c r="BM904" s="79"/>
      <c r="BN904" s="79"/>
      <c r="BO904" s="79"/>
      <c r="BP904" s="79"/>
    </row>
    <row r="905" spans="1:68" ht="12.7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  <c r="AH905" s="79"/>
      <c r="AI905" s="79"/>
      <c r="AJ905" s="79"/>
      <c r="AK905" s="79"/>
      <c r="AL905" s="79"/>
      <c r="AM905" s="79"/>
      <c r="AN905" s="79"/>
      <c r="AO905" s="79"/>
      <c r="AP905" s="79"/>
      <c r="AQ905" s="79"/>
      <c r="AR905" s="79"/>
      <c r="AS905" s="79"/>
      <c r="AT905" s="79"/>
      <c r="AU905" s="79"/>
      <c r="AV905" s="79"/>
      <c r="AW905" s="79"/>
      <c r="AX905" s="79"/>
      <c r="AY905" s="79"/>
      <c r="AZ905" s="79"/>
      <c r="BA905" s="79"/>
      <c r="BB905" s="79"/>
      <c r="BC905" s="79"/>
      <c r="BD905" s="79"/>
      <c r="BE905" s="79"/>
      <c r="BF905" s="79"/>
      <c r="BG905" s="79"/>
      <c r="BH905" s="79"/>
      <c r="BI905" s="79"/>
      <c r="BJ905" s="79"/>
      <c r="BK905" s="79"/>
      <c r="BL905" s="79"/>
      <c r="BM905" s="79"/>
      <c r="BN905" s="79"/>
      <c r="BO905" s="79"/>
      <c r="BP905" s="79"/>
    </row>
    <row r="906" spans="1:68" ht="12.7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  <c r="AH906" s="79"/>
      <c r="AI906" s="79"/>
      <c r="AJ906" s="79"/>
      <c r="AK906" s="79"/>
      <c r="AL906" s="79"/>
      <c r="AM906" s="79"/>
      <c r="AN906" s="79"/>
      <c r="AO906" s="79"/>
      <c r="AP906" s="79"/>
      <c r="AQ906" s="79"/>
      <c r="AR906" s="79"/>
      <c r="AS906" s="79"/>
      <c r="AT906" s="79"/>
      <c r="AU906" s="79"/>
      <c r="AV906" s="79"/>
      <c r="AW906" s="79"/>
      <c r="AX906" s="79"/>
      <c r="AY906" s="79"/>
      <c r="AZ906" s="79"/>
      <c r="BA906" s="79"/>
      <c r="BB906" s="79"/>
      <c r="BC906" s="79"/>
      <c r="BD906" s="79"/>
      <c r="BE906" s="79"/>
      <c r="BF906" s="79"/>
      <c r="BG906" s="79"/>
      <c r="BH906" s="79"/>
      <c r="BI906" s="79"/>
      <c r="BJ906" s="79"/>
      <c r="BK906" s="79"/>
      <c r="BL906" s="79"/>
      <c r="BM906" s="79"/>
      <c r="BN906" s="79"/>
      <c r="BO906" s="79"/>
      <c r="BP906" s="79"/>
    </row>
    <row r="907" spans="1:68" ht="12.7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  <c r="AH907" s="79"/>
      <c r="AI907" s="79"/>
      <c r="AJ907" s="79"/>
      <c r="AK907" s="79"/>
      <c r="AL907" s="79"/>
      <c r="AM907" s="79"/>
      <c r="AN907" s="79"/>
      <c r="AO907" s="79"/>
      <c r="AP907" s="79"/>
      <c r="AQ907" s="79"/>
      <c r="AR907" s="79"/>
      <c r="AS907" s="79"/>
      <c r="AT907" s="79"/>
      <c r="AU907" s="79"/>
      <c r="AV907" s="79"/>
      <c r="AW907" s="79"/>
      <c r="AX907" s="79"/>
      <c r="AY907" s="79"/>
      <c r="AZ907" s="79"/>
      <c r="BA907" s="79"/>
      <c r="BB907" s="79"/>
      <c r="BC907" s="79"/>
      <c r="BD907" s="79"/>
      <c r="BE907" s="79"/>
      <c r="BF907" s="79"/>
      <c r="BG907" s="79"/>
      <c r="BH907" s="79"/>
      <c r="BI907" s="79"/>
      <c r="BJ907" s="79"/>
      <c r="BK907" s="79"/>
      <c r="BL907" s="79"/>
      <c r="BM907" s="79"/>
      <c r="BN907" s="79"/>
      <c r="BO907" s="79"/>
      <c r="BP907" s="79"/>
    </row>
    <row r="908" spans="1:68" ht="12.7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  <c r="AR908" s="79"/>
      <c r="AS908" s="79"/>
      <c r="AT908" s="79"/>
      <c r="AU908" s="79"/>
      <c r="AV908" s="79"/>
      <c r="AW908" s="79"/>
      <c r="AX908" s="79"/>
      <c r="AY908" s="79"/>
      <c r="AZ908" s="79"/>
      <c r="BA908" s="79"/>
      <c r="BB908" s="79"/>
      <c r="BC908" s="79"/>
      <c r="BD908" s="79"/>
      <c r="BE908" s="79"/>
      <c r="BF908" s="79"/>
      <c r="BG908" s="79"/>
      <c r="BH908" s="79"/>
      <c r="BI908" s="79"/>
      <c r="BJ908" s="79"/>
      <c r="BK908" s="79"/>
      <c r="BL908" s="79"/>
      <c r="BM908" s="79"/>
      <c r="BN908" s="79"/>
      <c r="BO908" s="79"/>
      <c r="BP908" s="79"/>
    </row>
    <row r="909" spans="1:68" ht="12.7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  <c r="AH909" s="79"/>
      <c r="AI909" s="79"/>
      <c r="AJ909" s="79"/>
      <c r="AK909" s="79"/>
      <c r="AL909" s="79"/>
      <c r="AM909" s="79"/>
      <c r="AN909" s="79"/>
      <c r="AO909" s="79"/>
      <c r="AP909" s="79"/>
      <c r="AQ909" s="79"/>
      <c r="AR909" s="79"/>
      <c r="AS909" s="79"/>
      <c r="AT909" s="79"/>
      <c r="AU909" s="79"/>
      <c r="AV909" s="79"/>
      <c r="AW909" s="79"/>
      <c r="AX909" s="79"/>
      <c r="AY909" s="79"/>
      <c r="AZ909" s="79"/>
      <c r="BA909" s="79"/>
      <c r="BB909" s="79"/>
      <c r="BC909" s="79"/>
      <c r="BD909" s="79"/>
      <c r="BE909" s="79"/>
      <c r="BF909" s="79"/>
      <c r="BG909" s="79"/>
      <c r="BH909" s="79"/>
      <c r="BI909" s="79"/>
      <c r="BJ909" s="79"/>
      <c r="BK909" s="79"/>
      <c r="BL909" s="79"/>
      <c r="BM909" s="79"/>
      <c r="BN909" s="79"/>
      <c r="BO909" s="79"/>
      <c r="BP909" s="79"/>
    </row>
    <row r="910" spans="1:68" ht="12.7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  <c r="AH910" s="79"/>
      <c r="AI910" s="79"/>
      <c r="AJ910" s="79"/>
      <c r="AK910" s="79"/>
      <c r="AL910" s="79"/>
      <c r="AM910" s="79"/>
      <c r="AN910" s="79"/>
      <c r="AO910" s="79"/>
      <c r="AP910" s="79"/>
      <c r="AQ910" s="79"/>
      <c r="AR910" s="79"/>
      <c r="AS910" s="79"/>
      <c r="AT910" s="79"/>
      <c r="AU910" s="79"/>
      <c r="AV910" s="79"/>
      <c r="AW910" s="79"/>
      <c r="AX910" s="79"/>
      <c r="AY910" s="79"/>
      <c r="AZ910" s="79"/>
      <c r="BA910" s="79"/>
      <c r="BB910" s="79"/>
      <c r="BC910" s="79"/>
      <c r="BD910" s="79"/>
      <c r="BE910" s="79"/>
      <c r="BF910" s="79"/>
      <c r="BG910" s="79"/>
      <c r="BH910" s="79"/>
      <c r="BI910" s="79"/>
      <c r="BJ910" s="79"/>
      <c r="BK910" s="79"/>
      <c r="BL910" s="79"/>
      <c r="BM910" s="79"/>
      <c r="BN910" s="79"/>
      <c r="BO910" s="79"/>
      <c r="BP910" s="79"/>
    </row>
    <row r="911" spans="1:68" ht="12.7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  <c r="AH911" s="79"/>
      <c r="AI911" s="79"/>
      <c r="AJ911" s="79"/>
      <c r="AK911" s="79"/>
      <c r="AL911" s="79"/>
      <c r="AM911" s="79"/>
      <c r="AN911" s="79"/>
      <c r="AO911" s="79"/>
      <c r="AP911" s="79"/>
      <c r="AQ911" s="79"/>
      <c r="AR911" s="79"/>
      <c r="AS911" s="79"/>
      <c r="AT911" s="79"/>
      <c r="AU911" s="79"/>
      <c r="AV911" s="79"/>
      <c r="AW911" s="79"/>
      <c r="AX911" s="79"/>
      <c r="AY911" s="79"/>
      <c r="AZ911" s="79"/>
      <c r="BA911" s="79"/>
      <c r="BB911" s="79"/>
      <c r="BC911" s="79"/>
      <c r="BD911" s="79"/>
      <c r="BE911" s="79"/>
      <c r="BF911" s="79"/>
      <c r="BG911" s="79"/>
      <c r="BH911" s="79"/>
      <c r="BI911" s="79"/>
      <c r="BJ911" s="79"/>
      <c r="BK911" s="79"/>
      <c r="BL911" s="79"/>
      <c r="BM911" s="79"/>
      <c r="BN911" s="79"/>
      <c r="BO911" s="79"/>
      <c r="BP911" s="79"/>
    </row>
    <row r="912" spans="1:68" ht="12.7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  <c r="AH912" s="79"/>
      <c r="AI912" s="79"/>
      <c r="AJ912" s="79"/>
      <c r="AK912" s="79"/>
      <c r="AL912" s="79"/>
      <c r="AM912" s="79"/>
      <c r="AN912" s="79"/>
      <c r="AO912" s="79"/>
      <c r="AP912" s="79"/>
      <c r="AQ912" s="79"/>
      <c r="AR912" s="79"/>
      <c r="AS912" s="79"/>
      <c r="AT912" s="79"/>
      <c r="AU912" s="79"/>
      <c r="AV912" s="79"/>
      <c r="AW912" s="79"/>
      <c r="AX912" s="79"/>
      <c r="AY912" s="79"/>
      <c r="AZ912" s="79"/>
      <c r="BA912" s="79"/>
      <c r="BB912" s="79"/>
      <c r="BC912" s="79"/>
      <c r="BD912" s="79"/>
      <c r="BE912" s="79"/>
      <c r="BF912" s="79"/>
      <c r="BG912" s="79"/>
      <c r="BH912" s="79"/>
      <c r="BI912" s="79"/>
      <c r="BJ912" s="79"/>
      <c r="BK912" s="79"/>
      <c r="BL912" s="79"/>
      <c r="BM912" s="79"/>
      <c r="BN912" s="79"/>
      <c r="BO912" s="79"/>
      <c r="BP912" s="79"/>
    </row>
    <row r="913" spans="1:68" ht="12.7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  <c r="AH913" s="79"/>
      <c r="AI913" s="79"/>
      <c r="AJ913" s="79"/>
      <c r="AK913" s="79"/>
      <c r="AL913" s="79"/>
      <c r="AM913" s="79"/>
      <c r="AN913" s="79"/>
      <c r="AO913" s="79"/>
      <c r="AP913" s="79"/>
      <c r="AQ913" s="79"/>
      <c r="AR913" s="79"/>
      <c r="AS913" s="79"/>
      <c r="AT913" s="79"/>
      <c r="AU913" s="79"/>
      <c r="AV913" s="79"/>
      <c r="AW913" s="79"/>
      <c r="AX913" s="79"/>
      <c r="AY913" s="79"/>
      <c r="AZ913" s="79"/>
      <c r="BA913" s="79"/>
      <c r="BB913" s="79"/>
      <c r="BC913" s="79"/>
      <c r="BD913" s="79"/>
      <c r="BE913" s="79"/>
      <c r="BF913" s="79"/>
      <c r="BG913" s="79"/>
      <c r="BH913" s="79"/>
      <c r="BI913" s="79"/>
      <c r="BJ913" s="79"/>
      <c r="BK913" s="79"/>
      <c r="BL913" s="79"/>
      <c r="BM913" s="79"/>
      <c r="BN913" s="79"/>
      <c r="BO913" s="79"/>
      <c r="BP913" s="79"/>
    </row>
    <row r="914" spans="1:68" ht="12.7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  <c r="AH914" s="79"/>
      <c r="AI914" s="79"/>
      <c r="AJ914" s="79"/>
      <c r="AK914" s="79"/>
      <c r="AL914" s="79"/>
      <c r="AM914" s="79"/>
      <c r="AN914" s="79"/>
      <c r="AO914" s="79"/>
      <c r="AP914" s="79"/>
      <c r="AQ914" s="79"/>
      <c r="AR914" s="79"/>
      <c r="AS914" s="79"/>
      <c r="AT914" s="79"/>
      <c r="AU914" s="79"/>
      <c r="AV914" s="79"/>
      <c r="AW914" s="79"/>
      <c r="AX914" s="79"/>
      <c r="AY914" s="79"/>
      <c r="AZ914" s="79"/>
      <c r="BA914" s="79"/>
      <c r="BB914" s="79"/>
      <c r="BC914" s="79"/>
      <c r="BD914" s="79"/>
      <c r="BE914" s="79"/>
      <c r="BF914" s="79"/>
      <c r="BG914" s="79"/>
      <c r="BH914" s="79"/>
      <c r="BI914" s="79"/>
      <c r="BJ914" s="79"/>
      <c r="BK914" s="79"/>
      <c r="BL914" s="79"/>
      <c r="BM914" s="79"/>
      <c r="BN914" s="79"/>
      <c r="BO914" s="79"/>
      <c r="BP914" s="79"/>
    </row>
    <row r="915" spans="1:68" ht="12.7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  <c r="AH915" s="79"/>
      <c r="AI915" s="79"/>
      <c r="AJ915" s="79"/>
      <c r="AK915" s="79"/>
      <c r="AL915" s="79"/>
      <c r="AM915" s="79"/>
      <c r="AN915" s="79"/>
      <c r="AO915" s="79"/>
      <c r="AP915" s="79"/>
      <c r="AQ915" s="79"/>
      <c r="AR915" s="79"/>
      <c r="AS915" s="79"/>
      <c r="AT915" s="79"/>
      <c r="AU915" s="79"/>
      <c r="AV915" s="79"/>
      <c r="AW915" s="79"/>
      <c r="AX915" s="79"/>
      <c r="AY915" s="79"/>
      <c r="AZ915" s="79"/>
      <c r="BA915" s="79"/>
      <c r="BB915" s="79"/>
      <c r="BC915" s="79"/>
      <c r="BD915" s="79"/>
      <c r="BE915" s="79"/>
      <c r="BF915" s="79"/>
      <c r="BG915" s="79"/>
      <c r="BH915" s="79"/>
      <c r="BI915" s="79"/>
      <c r="BJ915" s="79"/>
      <c r="BK915" s="79"/>
      <c r="BL915" s="79"/>
      <c r="BM915" s="79"/>
      <c r="BN915" s="79"/>
      <c r="BO915" s="79"/>
      <c r="BP915" s="79"/>
    </row>
    <row r="916" spans="1:68" ht="12.7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  <c r="AH916" s="79"/>
      <c r="AI916" s="79"/>
      <c r="AJ916" s="79"/>
      <c r="AK916" s="79"/>
      <c r="AL916" s="79"/>
      <c r="AM916" s="79"/>
      <c r="AN916" s="79"/>
      <c r="AO916" s="79"/>
      <c r="AP916" s="79"/>
      <c r="AQ916" s="79"/>
      <c r="AR916" s="79"/>
      <c r="AS916" s="79"/>
      <c r="AT916" s="79"/>
      <c r="AU916" s="79"/>
      <c r="AV916" s="79"/>
      <c r="AW916" s="79"/>
      <c r="AX916" s="79"/>
      <c r="AY916" s="79"/>
      <c r="AZ916" s="79"/>
      <c r="BA916" s="79"/>
      <c r="BB916" s="79"/>
      <c r="BC916" s="79"/>
      <c r="BD916" s="79"/>
      <c r="BE916" s="79"/>
      <c r="BF916" s="79"/>
      <c r="BG916" s="79"/>
      <c r="BH916" s="79"/>
      <c r="BI916" s="79"/>
      <c r="BJ916" s="79"/>
      <c r="BK916" s="79"/>
      <c r="BL916" s="79"/>
      <c r="BM916" s="79"/>
      <c r="BN916" s="79"/>
      <c r="BO916" s="79"/>
      <c r="BP916" s="79"/>
    </row>
    <row r="917" spans="1:68" ht="12.7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  <c r="AH917" s="79"/>
      <c r="AI917" s="79"/>
      <c r="AJ917" s="79"/>
      <c r="AK917" s="79"/>
      <c r="AL917" s="79"/>
      <c r="AM917" s="79"/>
      <c r="AN917" s="79"/>
      <c r="AO917" s="79"/>
      <c r="AP917" s="79"/>
      <c r="AQ917" s="79"/>
      <c r="AR917" s="79"/>
      <c r="AS917" s="79"/>
      <c r="AT917" s="79"/>
      <c r="AU917" s="79"/>
      <c r="AV917" s="79"/>
      <c r="AW917" s="79"/>
      <c r="AX917" s="79"/>
      <c r="AY917" s="79"/>
      <c r="AZ917" s="79"/>
      <c r="BA917" s="79"/>
      <c r="BB917" s="79"/>
      <c r="BC917" s="79"/>
      <c r="BD917" s="79"/>
      <c r="BE917" s="79"/>
      <c r="BF917" s="79"/>
      <c r="BG917" s="79"/>
      <c r="BH917" s="79"/>
      <c r="BI917" s="79"/>
      <c r="BJ917" s="79"/>
      <c r="BK917" s="79"/>
      <c r="BL917" s="79"/>
      <c r="BM917" s="79"/>
      <c r="BN917" s="79"/>
      <c r="BO917" s="79"/>
      <c r="BP917" s="79"/>
    </row>
    <row r="918" spans="1:68" ht="12.7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  <c r="AH918" s="79"/>
      <c r="AI918" s="79"/>
      <c r="AJ918" s="79"/>
      <c r="AK918" s="79"/>
      <c r="AL918" s="79"/>
      <c r="AM918" s="79"/>
      <c r="AN918" s="79"/>
      <c r="AO918" s="79"/>
      <c r="AP918" s="79"/>
      <c r="AQ918" s="79"/>
      <c r="AR918" s="79"/>
      <c r="AS918" s="79"/>
      <c r="AT918" s="79"/>
      <c r="AU918" s="79"/>
      <c r="AV918" s="79"/>
      <c r="AW918" s="79"/>
      <c r="AX918" s="79"/>
      <c r="AY918" s="79"/>
      <c r="AZ918" s="79"/>
      <c r="BA918" s="79"/>
      <c r="BB918" s="79"/>
      <c r="BC918" s="79"/>
      <c r="BD918" s="79"/>
      <c r="BE918" s="79"/>
      <c r="BF918" s="79"/>
      <c r="BG918" s="79"/>
      <c r="BH918" s="79"/>
      <c r="BI918" s="79"/>
      <c r="BJ918" s="79"/>
      <c r="BK918" s="79"/>
      <c r="BL918" s="79"/>
      <c r="BM918" s="79"/>
      <c r="BN918" s="79"/>
      <c r="BO918" s="79"/>
      <c r="BP918" s="79"/>
    </row>
    <row r="919" spans="1:68" ht="12.7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  <c r="AH919" s="79"/>
      <c r="AI919" s="79"/>
      <c r="AJ919" s="79"/>
      <c r="AK919" s="79"/>
      <c r="AL919" s="79"/>
      <c r="AM919" s="79"/>
      <c r="AN919" s="79"/>
      <c r="AO919" s="79"/>
      <c r="AP919" s="79"/>
      <c r="AQ919" s="79"/>
      <c r="AR919" s="79"/>
      <c r="AS919" s="79"/>
      <c r="AT919" s="79"/>
      <c r="AU919" s="79"/>
      <c r="AV919" s="79"/>
      <c r="AW919" s="79"/>
      <c r="AX919" s="79"/>
      <c r="AY919" s="79"/>
      <c r="AZ919" s="79"/>
      <c r="BA919" s="79"/>
      <c r="BB919" s="79"/>
      <c r="BC919" s="79"/>
      <c r="BD919" s="79"/>
      <c r="BE919" s="79"/>
      <c r="BF919" s="79"/>
      <c r="BG919" s="79"/>
      <c r="BH919" s="79"/>
      <c r="BI919" s="79"/>
      <c r="BJ919" s="79"/>
      <c r="BK919" s="79"/>
      <c r="BL919" s="79"/>
      <c r="BM919" s="79"/>
      <c r="BN919" s="79"/>
      <c r="BO919" s="79"/>
      <c r="BP919" s="79"/>
    </row>
    <row r="920" spans="1:68" ht="12.7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  <c r="AH920" s="79"/>
      <c r="AI920" s="79"/>
      <c r="AJ920" s="79"/>
      <c r="AK920" s="79"/>
      <c r="AL920" s="79"/>
      <c r="AM920" s="79"/>
      <c r="AN920" s="79"/>
      <c r="AO920" s="79"/>
      <c r="AP920" s="79"/>
      <c r="AQ920" s="79"/>
      <c r="AR920" s="79"/>
      <c r="AS920" s="79"/>
      <c r="AT920" s="79"/>
      <c r="AU920" s="79"/>
      <c r="AV920" s="79"/>
      <c r="AW920" s="79"/>
      <c r="AX920" s="79"/>
      <c r="AY920" s="79"/>
      <c r="AZ920" s="79"/>
      <c r="BA920" s="79"/>
      <c r="BB920" s="79"/>
      <c r="BC920" s="79"/>
      <c r="BD920" s="79"/>
      <c r="BE920" s="79"/>
      <c r="BF920" s="79"/>
      <c r="BG920" s="79"/>
      <c r="BH920" s="79"/>
      <c r="BI920" s="79"/>
      <c r="BJ920" s="79"/>
      <c r="BK920" s="79"/>
      <c r="BL920" s="79"/>
      <c r="BM920" s="79"/>
      <c r="BN920" s="79"/>
      <c r="BO920" s="79"/>
      <c r="BP920" s="79"/>
    </row>
    <row r="921" spans="1:68" ht="12.7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  <c r="AH921" s="79"/>
      <c r="AI921" s="79"/>
      <c r="AJ921" s="79"/>
      <c r="AK921" s="79"/>
      <c r="AL921" s="79"/>
      <c r="AM921" s="79"/>
      <c r="AN921" s="79"/>
      <c r="AO921" s="79"/>
      <c r="AP921" s="79"/>
      <c r="AQ921" s="79"/>
      <c r="AR921" s="79"/>
      <c r="AS921" s="79"/>
      <c r="AT921" s="79"/>
      <c r="AU921" s="79"/>
      <c r="AV921" s="79"/>
      <c r="AW921" s="79"/>
      <c r="AX921" s="79"/>
      <c r="AY921" s="79"/>
      <c r="AZ921" s="79"/>
      <c r="BA921" s="79"/>
      <c r="BB921" s="79"/>
      <c r="BC921" s="79"/>
      <c r="BD921" s="79"/>
      <c r="BE921" s="79"/>
      <c r="BF921" s="79"/>
      <c r="BG921" s="79"/>
      <c r="BH921" s="79"/>
      <c r="BI921" s="79"/>
      <c r="BJ921" s="79"/>
      <c r="BK921" s="79"/>
      <c r="BL921" s="79"/>
      <c r="BM921" s="79"/>
      <c r="BN921" s="79"/>
      <c r="BO921" s="79"/>
      <c r="BP921" s="79"/>
    </row>
    <row r="922" spans="1:68" ht="12.7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  <c r="AH922" s="79"/>
      <c r="AI922" s="79"/>
      <c r="AJ922" s="79"/>
      <c r="AK922" s="79"/>
      <c r="AL922" s="79"/>
      <c r="AM922" s="79"/>
      <c r="AN922" s="79"/>
      <c r="AO922" s="79"/>
      <c r="AP922" s="79"/>
      <c r="AQ922" s="79"/>
      <c r="AR922" s="79"/>
      <c r="AS922" s="79"/>
      <c r="AT922" s="79"/>
      <c r="AU922" s="79"/>
      <c r="AV922" s="79"/>
      <c r="AW922" s="79"/>
      <c r="AX922" s="79"/>
      <c r="AY922" s="79"/>
      <c r="AZ922" s="79"/>
      <c r="BA922" s="79"/>
      <c r="BB922" s="79"/>
      <c r="BC922" s="79"/>
      <c r="BD922" s="79"/>
      <c r="BE922" s="79"/>
      <c r="BF922" s="79"/>
      <c r="BG922" s="79"/>
      <c r="BH922" s="79"/>
      <c r="BI922" s="79"/>
      <c r="BJ922" s="79"/>
      <c r="BK922" s="79"/>
      <c r="BL922" s="79"/>
      <c r="BM922" s="79"/>
      <c r="BN922" s="79"/>
      <c r="BO922" s="79"/>
      <c r="BP922" s="79"/>
    </row>
    <row r="923" spans="1:68" ht="12.7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  <c r="AH923" s="79"/>
      <c r="AI923" s="79"/>
      <c r="AJ923" s="79"/>
      <c r="AK923" s="79"/>
      <c r="AL923" s="79"/>
      <c r="AM923" s="79"/>
      <c r="AN923" s="79"/>
      <c r="AO923" s="79"/>
      <c r="AP923" s="79"/>
      <c r="AQ923" s="79"/>
      <c r="AR923" s="79"/>
      <c r="AS923" s="79"/>
      <c r="AT923" s="79"/>
      <c r="AU923" s="79"/>
      <c r="AV923" s="79"/>
      <c r="AW923" s="79"/>
      <c r="AX923" s="79"/>
      <c r="AY923" s="79"/>
      <c r="AZ923" s="79"/>
      <c r="BA923" s="79"/>
      <c r="BB923" s="79"/>
      <c r="BC923" s="79"/>
      <c r="BD923" s="79"/>
      <c r="BE923" s="79"/>
      <c r="BF923" s="79"/>
      <c r="BG923" s="79"/>
      <c r="BH923" s="79"/>
      <c r="BI923" s="79"/>
      <c r="BJ923" s="79"/>
      <c r="BK923" s="79"/>
      <c r="BL923" s="79"/>
      <c r="BM923" s="79"/>
      <c r="BN923" s="79"/>
      <c r="BO923" s="79"/>
      <c r="BP923" s="79"/>
    </row>
    <row r="924" spans="1:68" ht="12.7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  <c r="AH924" s="79"/>
      <c r="AI924" s="79"/>
      <c r="AJ924" s="79"/>
      <c r="AK924" s="79"/>
      <c r="AL924" s="79"/>
      <c r="AM924" s="79"/>
      <c r="AN924" s="79"/>
      <c r="AO924" s="79"/>
      <c r="AP924" s="79"/>
      <c r="AQ924" s="79"/>
      <c r="AR924" s="79"/>
      <c r="AS924" s="79"/>
      <c r="AT924" s="79"/>
      <c r="AU924" s="79"/>
      <c r="AV924" s="79"/>
      <c r="AW924" s="79"/>
      <c r="AX924" s="79"/>
      <c r="AY924" s="79"/>
      <c r="AZ924" s="79"/>
      <c r="BA924" s="79"/>
      <c r="BB924" s="79"/>
      <c r="BC924" s="79"/>
      <c r="BD924" s="79"/>
      <c r="BE924" s="79"/>
      <c r="BF924" s="79"/>
      <c r="BG924" s="79"/>
      <c r="BH924" s="79"/>
      <c r="BI924" s="79"/>
      <c r="BJ924" s="79"/>
      <c r="BK924" s="79"/>
      <c r="BL924" s="79"/>
      <c r="BM924" s="79"/>
      <c r="BN924" s="79"/>
      <c r="BO924" s="79"/>
      <c r="BP924" s="79"/>
    </row>
    <row r="925" spans="1:68" ht="12.7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  <c r="AH925" s="79"/>
      <c r="AI925" s="79"/>
      <c r="AJ925" s="79"/>
      <c r="AK925" s="79"/>
      <c r="AL925" s="79"/>
      <c r="AM925" s="79"/>
      <c r="AN925" s="79"/>
      <c r="AO925" s="79"/>
      <c r="AP925" s="79"/>
      <c r="AQ925" s="79"/>
      <c r="AR925" s="79"/>
      <c r="AS925" s="79"/>
      <c r="AT925" s="79"/>
      <c r="AU925" s="79"/>
      <c r="AV925" s="79"/>
      <c r="AW925" s="79"/>
      <c r="AX925" s="79"/>
      <c r="AY925" s="79"/>
      <c r="AZ925" s="79"/>
      <c r="BA925" s="79"/>
      <c r="BB925" s="79"/>
      <c r="BC925" s="79"/>
      <c r="BD925" s="79"/>
      <c r="BE925" s="79"/>
      <c r="BF925" s="79"/>
      <c r="BG925" s="79"/>
      <c r="BH925" s="79"/>
      <c r="BI925" s="79"/>
      <c r="BJ925" s="79"/>
      <c r="BK925" s="79"/>
      <c r="BL925" s="79"/>
      <c r="BM925" s="79"/>
      <c r="BN925" s="79"/>
      <c r="BO925" s="79"/>
      <c r="BP925" s="79"/>
    </row>
    <row r="926" spans="1:68" ht="12.7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  <c r="AH926" s="79"/>
      <c r="AI926" s="79"/>
      <c r="AJ926" s="79"/>
      <c r="AK926" s="79"/>
      <c r="AL926" s="79"/>
      <c r="AM926" s="79"/>
      <c r="AN926" s="79"/>
      <c r="AO926" s="79"/>
      <c r="AP926" s="79"/>
      <c r="AQ926" s="79"/>
      <c r="AR926" s="79"/>
      <c r="AS926" s="79"/>
      <c r="AT926" s="79"/>
      <c r="AU926" s="79"/>
      <c r="AV926" s="79"/>
      <c r="AW926" s="79"/>
      <c r="AX926" s="79"/>
      <c r="AY926" s="79"/>
      <c r="AZ926" s="79"/>
      <c r="BA926" s="79"/>
      <c r="BB926" s="79"/>
      <c r="BC926" s="79"/>
      <c r="BD926" s="79"/>
      <c r="BE926" s="79"/>
      <c r="BF926" s="79"/>
      <c r="BG926" s="79"/>
      <c r="BH926" s="79"/>
      <c r="BI926" s="79"/>
      <c r="BJ926" s="79"/>
      <c r="BK926" s="79"/>
      <c r="BL926" s="79"/>
      <c r="BM926" s="79"/>
      <c r="BN926" s="79"/>
      <c r="BO926" s="79"/>
      <c r="BP926" s="79"/>
    </row>
    <row r="927" spans="1:68" ht="12.7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  <c r="AH927" s="79"/>
      <c r="AI927" s="79"/>
      <c r="AJ927" s="79"/>
      <c r="AK927" s="79"/>
      <c r="AL927" s="79"/>
      <c r="AM927" s="79"/>
      <c r="AN927" s="79"/>
      <c r="AO927" s="79"/>
      <c r="AP927" s="79"/>
      <c r="AQ927" s="79"/>
      <c r="AR927" s="79"/>
      <c r="AS927" s="79"/>
      <c r="AT927" s="79"/>
      <c r="AU927" s="79"/>
      <c r="AV927" s="79"/>
      <c r="AW927" s="79"/>
      <c r="AX927" s="79"/>
      <c r="AY927" s="79"/>
      <c r="AZ927" s="79"/>
      <c r="BA927" s="79"/>
      <c r="BB927" s="79"/>
      <c r="BC927" s="79"/>
      <c r="BD927" s="79"/>
      <c r="BE927" s="79"/>
      <c r="BF927" s="79"/>
      <c r="BG927" s="79"/>
      <c r="BH927" s="79"/>
      <c r="BI927" s="79"/>
      <c r="BJ927" s="79"/>
      <c r="BK927" s="79"/>
      <c r="BL927" s="79"/>
      <c r="BM927" s="79"/>
      <c r="BN927" s="79"/>
      <c r="BO927" s="79"/>
      <c r="BP927" s="79"/>
    </row>
    <row r="928" spans="1:68" ht="12.7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  <c r="AH928" s="79"/>
      <c r="AI928" s="79"/>
      <c r="AJ928" s="79"/>
      <c r="AK928" s="79"/>
      <c r="AL928" s="79"/>
      <c r="AM928" s="79"/>
      <c r="AN928" s="79"/>
      <c r="AO928" s="79"/>
      <c r="AP928" s="79"/>
      <c r="AQ928" s="79"/>
      <c r="AR928" s="79"/>
      <c r="AS928" s="79"/>
      <c r="AT928" s="79"/>
      <c r="AU928" s="79"/>
      <c r="AV928" s="79"/>
      <c r="AW928" s="79"/>
      <c r="AX928" s="79"/>
      <c r="AY928" s="79"/>
      <c r="AZ928" s="79"/>
      <c r="BA928" s="79"/>
      <c r="BB928" s="79"/>
      <c r="BC928" s="79"/>
      <c r="BD928" s="79"/>
      <c r="BE928" s="79"/>
      <c r="BF928" s="79"/>
      <c r="BG928" s="79"/>
      <c r="BH928" s="79"/>
      <c r="BI928" s="79"/>
      <c r="BJ928" s="79"/>
      <c r="BK928" s="79"/>
      <c r="BL928" s="79"/>
      <c r="BM928" s="79"/>
      <c r="BN928" s="79"/>
      <c r="BO928" s="79"/>
      <c r="BP928" s="79"/>
    </row>
    <row r="929" spans="1:68" ht="12.7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  <c r="AH929" s="79"/>
      <c r="AI929" s="79"/>
      <c r="AJ929" s="79"/>
      <c r="AK929" s="79"/>
      <c r="AL929" s="79"/>
      <c r="AM929" s="79"/>
      <c r="AN929" s="79"/>
      <c r="AO929" s="79"/>
      <c r="AP929" s="79"/>
      <c r="AQ929" s="79"/>
      <c r="AR929" s="79"/>
      <c r="AS929" s="79"/>
      <c r="AT929" s="79"/>
      <c r="AU929" s="79"/>
      <c r="AV929" s="79"/>
      <c r="AW929" s="79"/>
      <c r="AX929" s="79"/>
      <c r="AY929" s="79"/>
      <c r="AZ929" s="79"/>
      <c r="BA929" s="79"/>
      <c r="BB929" s="79"/>
      <c r="BC929" s="79"/>
      <c r="BD929" s="79"/>
      <c r="BE929" s="79"/>
      <c r="BF929" s="79"/>
      <c r="BG929" s="79"/>
      <c r="BH929" s="79"/>
      <c r="BI929" s="79"/>
      <c r="BJ929" s="79"/>
      <c r="BK929" s="79"/>
      <c r="BL929" s="79"/>
      <c r="BM929" s="79"/>
      <c r="BN929" s="79"/>
      <c r="BO929" s="79"/>
      <c r="BP929" s="79"/>
    </row>
    <row r="930" spans="1:68" ht="12.7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  <c r="AR930" s="79"/>
      <c r="AS930" s="79"/>
      <c r="AT930" s="79"/>
      <c r="AU930" s="79"/>
      <c r="AV930" s="79"/>
      <c r="AW930" s="79"/>
      <c r="AX930" s="79"/>
      <c r="AY930" s="79"/>
      <c r="AZ930" s="79"/>
      <c r="BA930" s="79"/>
      <c r="BB930" s="79"/>
      <c r="BC930" s="79"/>
      <c r="BD930" s="79"/>
      <c r="BE930" s="79"/>
      <c r="BF930" s="79"/>
      <c r="BG930" s="79"/>
      <c r="BH930" s="79"/>
      <c r="BI930" s="79"/>
      <c r="BJ930" s="79"/>
      <c r="BK930" s="79"/>
      <c r="BL930" s="79"/>
      <c r="BM930" s="79"/>
      <c r="BN930" s="79"/>
      <c r="BO930" s="79"/>
      <c r="BP930" s="79"/>
    </row>
    <row r="931" spans="1:68" ht="12.7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  <c r="AH931" s="79"/>
      <c r="AI931" s="79"/>
      <c r="AJ931" s="79"/>
      <c r="AK931" s="79"/>
      <c r="AL931" s="79"/>
      <c r="AM931" s="79"/>
      <c r="AN931" s="79"/>
      <c r="AO931" s="79"/>
      <c r="AP931" s="79"/>
      <c r="AQ931" s="79"/>
      <c r="AR931" s="79"/>
      <c r="AS931" s="79"/>
      <c r="AT931" s="79"/>
      <c r="AU931" s="79"/>
      <c r="AV931" s="79"/>
      <c r="AW931" s="79"/>
      <c r="AX931" s="79"/>
      <c r="AY931" s="79"/>
      <c r="AZ931" s="79"/>
      <c r="BA931" s="79"/>
      <c r="BB931" s="79"/>
      <c r="BC931" s="79"/>
      <c r="BD931" s="79"/>
      <c r="BE931" s="79"/>
      <c r="BF931" s="79"/>
      <c r="BG931" s="79"/>
      <c r="BH931" s="79"/>
      <c r="BI931" s="79"/>
      <c r="BJ931" s="79"/>
      <c r="BK931" s="79"/>
      <c r="BL931" s="79"/>
      <c r="BM931" s="79"/>
      <c r="BN931" s="79"/>
      <c r="BO931" s="79"/>
      <c r="BP931" s="79"/>
    </row>
    <row r="932" spans="1:68" ht="12.7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  <c r="AH932" s="79"/>
      <c r="AI932" s="79"/>
      <c r="AJ932" s="79"/>
      <c r="AK932" s="79"/>
      <c r="AL932" s="79"/>
      <c r="AM932" s="79"/>
      <c r="AN932" s="79"/>
      <c r="AO932" s="79"/>
      <c r="AP932" s="79"/>
      <c r="AQ932" s="79"/>
      <c r="AR932" s="79"/>
      <c r="AS932" s="79"/>
      <c r="AT932" s="79"/>
      <c r="AU932" s="79"/>
      <c r="AV932" s="79"/>
      <c r="AW932" s="79"/>
      <c r="AX932" s="79"/>
      <c r="AY932" s="79"/>
      <c r="AZ932" s="79"/>
      <c r="BA932" s="79"/>
      <c r="BB932" s="79"/>
      <c r="BC932" s="79"/>
      <c r="BD932" s="79"/>
      <c r="BE932" s="79"/>
      <c r="BF932" s="79"/>
      <c r="BG932" s="79"/>
      <c r="BH932" s="79"/>
      <c r="BI932" s="79"/>
      <c r="BJ932" s="79"/>
      <c r="BK932" s="79"/>
      <c r="BL932" s="79"/>
      <c r="BM932" s="79"/>
      <c r="BN932" s="79"/>
      <c r="BO932" s="79"/>
      <c r="BP932" s="79"/>
    </row>
    <row r="933" spans="1:68" ht="12.7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  <c r="AH933" s="79"/>
      <c r="AI933" s="79"/>
      <c r="AJ933" s="79"/>
      <c r="AK933" s="79"/>
      <c r="AL933" s="79"/>
      <c r="AM933" s="79"/>
      <c r="AN933" s="79"/>
      <c r="AO933" s="79"/>
      <c r="AP933" s="79"/>
      <c r="AQ933" s="79"/>
      <c r="AR933" s="79"/>
      <c r="AS933" s="79"/>
      <c r="AT933" s="79"/>
      <c r="AU933" s="79"/>
      <c r="AV933" s="79"/>
      <c r="AW933" s="79"/>
      <c r="AX933" s="79"/>
      <c r="AY933" s="79"/>
      <c r="AZ933" s="79"/>
      <c r="BA933" s="79"/>
      <c r="BB933" s="79"/>
      <c r="BC933" s="79"/>
      <c r="BD933" s="79"/>
      <c r="BE933" s="79"/>
      <c r="BF933" s="79"/>
      <c r="BG933" s="79"/>
      <c r="BH933" s="79"/>
      <c r="BI933" s="79"/>
      <c r="BJ933" s="79"/>
      <c r="BK933" s="79"/>
      <c r="BL933" s="79"/>
      <c r="BM933" s="79"/>
      <c r="BN933" s="79"/>
      <c r="BO933" s="79"/>
      <c r="BP933" s="79"/>
    </row>
    <row r="934" spans="1:68" ht="12.7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  <c r="AH934" s="79"/>
      <c r="AI934" s="79"/>
      <c r="AJ934" s="79"/>
      <c r="AK934" s="79"/>
      <c r="AL934" s="79"/>
      <c r="AM934" s="79"/>
      <c r="AN934" s="79"/>
      <c r="AO934" s="79"/>
      <c r="AP934" s="79"/>
      <c r="AQ934" s="79"/>
      <c r="AR934" s="79"/>
      <c r="AS934" s="79"/>
      <c r="AT934" s="79"/>
      <c r="AU934" s="79"/>
      <c r="AV934" s="79"/>
      <c r="AW934" s="79"/>
      <c r="AX934" s="79"/>
      <c r="AY934" s="79"/>
      <c r="AZ934" s="79"/>
      <c r="BA934" s="79"/>
      <c r="BB934" s="79"/>
      <c r="BC934" s="79"/>
      <c r="BD934" s="79"/>
      <c r="BE934" s="79"/>
      <c r="BF934" s="79"/>
      <c r="BG934" s="79"/>
      <c r="BH934" s="79"/>
      <c r="BI934" s="79"/>
      <c r="BJ934" s="79"/>
      <c r="BK934" s="79"/>
      <c r="BL934" s="79"/>
      <c r="BM934" s="79"/>
      <c r="BN934" s="79"/>
      <c r="BO934" s="79"/>
      <c r="BP934" s="79"/>
    </row>
    <row r="935" spans="1:68" ht="12.7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  <c r="AH935" s="79"/>
      <c r="AI935" s="79"/>
      <c r="AJ935" s="79"/>
      <c r="AK935" s="79"/>
      <c r="AL935" s="79"/>
      <c r="AM935" s="79"/>
      <c r="AN935" s="79"/>
      <c r="AO935" s="79"/>
      <c r="AP935" s="79"/>
      <c r="AQ935" s="79"/>
      <c r="AR935" s="79"/>
      <c r="AS935" s="79"/>
      <c r="AT935" s="79"/>
      <c r="AU935" s="79"/>
      <c r="AV935" s="79"/>
      <c r="AW935" s="79"/>
      <c r="AX935" s="79"/>
      <c r="AY935" s="79"/>
      <c r="AZ935" s="79"/>
      <c r="BA935" s="79"/>
      <c r="BB935" s="79"/>
      <c r="BC935" s="79"/>
      <c r="BD935" s="79"/>
      <c r="BE935" s="79"/>
      <c r="BF935" s="79"/>
      <c r="BG935" s="79"/>
      <c r="BH935" s="79"/>
      <c r="BI935" s="79"/>
      <c r="BJ935" s="79"/>
      <c r="BK935" s="79"/>
      <c r="BL935" s="79"/>
      <c r="BM935" s="79"/>
      <c r="BN935" s="79"/>
      <c r="BO935" s="79"/>
      <c r="BP935" s="79"/>
    </row>
    <row r="936" spans="1:68" ht="12.7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  <c r="AH936" s="79"/>
      <c r="AI936" s="79"/>
      <c r="AJ936" s="79"/>
      <c r="AK936" s="79"/>
      <c r="AL936" s="79"/>
      <c r="AM936" s="79"/>
      <c r="AN936" s="79"/>
      <c r="AO936" s="79"/>
      <c r="AP936" s="79"/>
      <c r="AQ936" s="79"/>
      <c r="AR936" s="79"/>
      <c r="AS936" s="79"/>
      <c r="AT936" s="79"/>
      <c r="AU936" s="79"/>
      <c r="AV936" s="79"/>
      <c r="AW936" s="79"/>
      <c r="AX936" s="79"/>
      <c r="AY936" s="79"/>
      <c r="AZ936" s="79"/>
      <c r="BA936" s="79"/>
      <c r="BB936" s="79"/>
      <c r="BC936" s="79"/>
      <c r="BD936" s="79"/>
      <c r="BE936" s="79"/>
      <c r="BF936" s="79"/>
      <c r="BG936" s="79"/>
      <c r="BH936" s="79"/>
      <c r="BI936" s="79"/>
      <c r="BJ936" s="79"/>
      <c r="BK936" s="79"/>
      <c r="BL936" s="79"/>
      <c r="BM936" s="79"/>
      <c r="BN936" s="79"/>
      <c r="BO936" s="79"/>
      <c r="BP936" s="79"/>
    </row>
    <row r="937" spans="1:68" ht="12.7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  <c r="AH937" s="79"/>
      <c r="AI937" s="79"/>
      <c r="AJ937" s="79"/>
      <c r="AK937" s="79"/>
      <c r="AL937" s="79"/>
      <c r="AM937" s="79"/>
      <c r="AN937" s="79"/>
      <c r="AO937" s="79"/>
      <c r="AP937" s="79"/>
      <c r="AQ937" s="79"/>
      <c r="AR937" s="79"/>
      <c r="AS937" s="79"/>
      <c r="AT937" s="79"/>
      <c r="AU937" s="79"/>
      <c r="AV937" s="79"/>
      <c r="AW937" s="79"/>
      <c r="AX937" s="79"/>
      <c r="AY937" s="79"/>
      <c r="AZ937" s="79"/>
      <c r="BA937" s="79"/>
      <c r="BB937" s="79"/>
      <c r="BC937" s="79"/>
      <c r="BD937" s="79"/>
      <c r="BE937" s="79"/>
      <c r="BF937" s="79"/>
      <c r="BG937" s="79"/>
      <c r="BH937" s="79"/>
      <c r="BI937" s="79"/>
      <c r="BJ937" s="79"/>
      <c r="BK937" s="79"/>
      <c r="BL937" s="79"/>
      <c r="BM937" s="79"/>
      <c r="BN937" s="79"/>
      <c r="BO937" s="79"/>
      <c r="BP937" s="79"/>
    </row>
    <row r="938" spans="1:68" ht="12.7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  <c r="AH938" s="79"/>
      <c r="AI938" s="79"/>
      <c r="AJ938" s="79"/>
      <c r="AK938" s="79"/>
      <c r="AL938" s="79"/>
      <c r="AM938" s="79"/>
      <c r="AN938" s="79"/>
      <c r="AO938" s="79"/>
      <c r="AP938" s="79"/>
      <c r="AQ938" s="79"/>
      <c r="AR938" s="79"/>
      <c r="AS938" s="79"/>
      <c r="AT938" s="79"/>
      <c r="AU938" s="79"/>
      <c r="AV938" s="79"/>
      <c r="AW938" s="79"/>
      <c r="AX938" s="79"/>
      <c r="AY938" s="79"/>
      <c r="AZ938" s="79"/>
      <c r="BA938" s="79"/>
      <c r="BB938" s="79"/>
      <c r="BC938" s="79"/>
      <c r="BD938" s="79"/>
      <c r="BE938" s="79"/>
      <c r="BF938" s="79"/>
      <c r="BG938" s="79"/>
      <c r="BH938" s="79"/>
      <c r="BI938" s="79"/>
      <c r="BJ938" s="79"/>
      <c r="BK938" s="79"/>
      <c r="BL938" s="79"/>
      <c r="BM938" s="79"/>
      <c r="BN938" s="79"/>
      <c r="BO938" s="79"/>
      <c r="BP938" s="79"/>
    </row>
    <row r="939" spans="1:68" ht="12.7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  <c r="AH939" s="79"/>
      <c r="AI939" s="79"/>
      <c r="AJ939" s="79"/>
      <c r="AK939" s="79"/>
      <c r="AL939" s="79"/>
      <c r="AM939" s="79"/>
      <c r="AN939" s="79"/>
      <c r="AO939" s="79"/>
      <c r="AP939" s="79"/>
      <c r="AQ939" s="79"/>
      <c r="AR939" s="79"/>
      <c r="AS939" s="79"/>
      <c r="AT939" s="79"/>
      <c r="AU939" s="79"/>
      <c r="AV939" s="79"/>
      <c r="AW939" s="79"/>
      <c r="AX939" s="79"/>
      <c r="AY939" s="79"/>
      <c r="AZ939" s="79"/>
      <c r="BA939" s="79"/>
      <c r="BB939" s="79"/>
      <c r="BC939" s="79"/>
      <c r="BD939" s="79"/>
      <c r="BE939" s="79"/>
      <c r="BF939" s="79"/>
      <c r="BG939" s="79"/>
      <c r="BH939" s="79"/>
      <c r="BI939" s="79"/>
      <c r="BJ939" s="79"/>
      <c r="BK939" s="79"/>
      <c r="BL939" s="79"/>
      <c r="BM939" s="79"/>
      <c r="BN939" s="79"/>
      <c r="BO939" s="79"/>
      <c r="BP939" s="79"/>
    </row>
    <row r="940" spans="1:68" ht="12.7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  <c r="AH940" s="79"/>
      <c r="AI940" s="79"/>
      <c r="AJ940" s="79"/>
      <c r="AK940" s="79"/>
      <c r="AL940" s="79"/>
      <c r="AM940" s="79"/>
      <c r="AN940" s="79"/>
      <c r="AO940" s="79"/>
      <c r="AP940" s="79"/>
      <c r="AQ940" s="79"/>
      <c r="AR940" s="79"/>
      <c r="AS940" s="79"/>
      <c r="AT940" s="79"/>
      <c r="AU940" s="79"/>
      <c r="AV940" s="79"/>
      <c r="AW940" s="79"/>
      <c r="AX940" s="79"/>
      <c r="AY940" s="79"/>
      <c r="AZ940" s="79"/>
      <c r="BA940" s="79"/>
      <c r="BB940" s="79"/>
      <c r="BC940" s="79"/>
      <c r="BD940" s="79"/>
      <c r="BE940" s="79"/>
      <c r="BF940" s="79"/>
      <c r="BG940" s="79"/>
      <c r="BH940" s="79"/>
      <c r="BI940" s="79"/>
      <c r="BJ940" s="79"/>
      <c r="BK940" s="79"/>
      <c r="BL940" s="79"/>
      <c r="BM940" s="79"/>
      <c r="BN940" s="79"/>
      <c r="BO940" s="79"/>
      <c r="BP940" s="79"/>
    </row>
    <row r="941" spans="1:68" ht="12.7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  <c r="AH941" s="79"/>
      <c r="AI941" s="79"/>
      <c r="AJ941" s="79"/>
      <c r="AK941" s="79"/>
      <c r="AL941" s="79"/>
      <c r="AM941" s="79"/>
      <c r="AN941" s="79"/>
      <c r="AO941" s="79"/>
      <c r="AP941" s="79"/>
      <c r="AQ941" s="79"/>
      <c r="AR941" s="79"/>
      <c r="AS941" s="79"/>
      <c r="AT941" s="79"/>
      <c r="AU941" s="79"/>
      <c r="AV941" s="79"/>
      <c r="AW941" s="79"/>
      <c r="AX941" s="79"/>
      <c r="AY941" s="79"/>
      <c r="AZ941" s="79"/>
      <c r="BA941" s="79"/>
      <c r="BB941" s="79"/>
      <c r="BC941" s="79"/>
      <c r="BD941" s="79"/>
      <c r="BE941" s="79"/>
      <c r="BF941" s="79"/>
      <c r="BG941" s="79"/>
      <c r="BH941" s="79"/>
      <c r="BI941" s="79"/>
      <c r="BJ941" s="79"/>
      <c r="BK941" s="79"/>
      <c r="BL941" s="79"/>
      <c r="BM941" s="79"/>
      <c r="BN941" s="79"/>
      <c r="BO941" s="79"/>
      <c r="BP941" s="79"/>
    </row>
    <row r="942" spans="1:68" ht="12.7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  <c r="AH942" s="79"/>
      <c r="AI942" s="79"/>
      <c r="AJ942" s="79"/>
      <c r="AK942" s="79"/>
      <c r="AL942" s="79"/>
      <c r="AM942" s="79"/>
      <c r="AN942" s="79"/>
      <c r="AO942" s="79"/>
      <c r="AP942" s="79"/>
      <c r="AQ942" s="79"/>
      <c r="AR942" s="79"/>
      <c r="AS942" s="79"/>
      <c r="AT942" s="79"/>
      <c r="AU942" s="79"/>
      <c r="AV942" s="79"/>
      <c r="AW942" s="79"/>
      <c r="AX942" s="79"/>
      <c r="AY942" s="79"/>
      <c r="AZ942" s="79"/>
      <c r="BA942" s="79"/>
      <c r="BB942" s="79"/>
      <c r="BC942" s="79"/>
      <c r="BD942" s="79"/>
      <c r="BE942" s="79"/>
      <c r="BF942" s="79"/>
      <c r="BG942" s="79"/>
      <c r="BH942" s="79"/>
      <c r="BI942" s="79"/>
      <c r="BJ942" s="79"/>
      <c r="BK942" s="79"/>
      <c r="BL942" s="79"/>
      <c r="BM942" s="79"/>
      <c r="BN942" s="79"/>
      <c r="BO942" s="79"/>
      <c r="BP942" s="79"/>
    </row>
    <row r="943" spans="1:68" ht="12.7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  <c r="AH943" s="79"/>
      <c r="AI943" s="79"/>
      <c r="AJ943" s="79"/>
      <c r="AK943" s="79"/>
      <c r="AL943" s="79"/>
      <c r="AM943" s="79"/>
      <c r="AN943" s="79"/>
      <c r="AO943" s="79"/>
      <c r="AP943" s="79"/>
      <c r="AQ943" s="79"/>
      <c r="AR943" s="79"/>
      <c r="AS943" s="79"/>
      <c r="AT943" s="79"/>
      <c r="AU943" s="79"/>
      <c r="AV943" s="79"/>
      <c r="AW943" s="79"/>
      <c r="AX943" s="79"/>
      <c r="AY943" s="79"/>
      <c r="AZ943" s="79"/>
      <c r="BA943" s="79"/>
      <c r="BB943" s="79"/>
      <c r="BC943" s="79"/>
      <c r="BD943" s="79"/>
      <c r="BE943" s="79"/>
      <c r="BF943" s="79"/>
      <c r="BG943" s="79"/>
      <c r="BH943" s="79"/>
      <c r="BI943" s="79"/>
      <c r="BJ943" s="79"/>
      <c r="BK943" s="79"/>
      <c r="BL943" s="79"/>
      <c r="BM943" s="79"/>
      <c r="BN943" s="79"/>
      <c r="BO943" s="79"/>
      <c r="BP943" s="79"/>
    </row>
    <row r="944" spans="1:68" ht="12.7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  <c r="AH944" s="79"/>
      <c r="AI944" s="79"/>
      <c r="AJ944" s="79"/>
      <c r="AK944" s="79"/>
      <c r="AL944" s="79"/>
      <c r="AM944" s="79"/>
      <c r="AN944" s="79"/>
      <c r="AO944" s="79"/>
      <c r="AP944" s="79"/>
      <c r="AQ944" s="79"/>
      <c r="AR944" s="79"/>
      <c r="AS944" s="79"/>
      <c r="AT944" s="79"/>
      <c r="AU944" s="79"/>
      <c r="AV944" s="79"/>
      <c r="AW944" s="79"/>
      <c r="AX944" s="79"/>
      <c r="AY944" s="79"/>
      <c r="AZ944" s="79"/>
      <c r="BA944" s="79"/>
      <c r="BB944" s="79"/>
      <c r="BC944" s="79"/>
      <c r="BD944" s="79"/>
      <c r="BE944" s="79"/>
      <c r="BF944" s="79"/>
      <c r="BG944" s="79"/>
      <c r="BH944" s="79"/>
      <c r="BI944" s="79"/>
      <c r="BJ944" s="79"/>
      <c r="BK944" s="79"/>
      <c r="BL944" s="79"/>
      <c r="BM944" s="79"/>
      <c r="BN944" s="79"/>
      <c r="BO944" s="79"/>
      <c r="BP944" s="79"/>
    </row>
    <row r="945" spans="1:68" ht="12.7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  <c r="AH945" s="79"/>
      <c r="AI945" s="79"/>
      <c r="AJ945" s="79"/>
      <c r="AK945" s="79"/>
      <c r="AL945" s="79"/>
      <c r="AM945" s="79"/>
      <c r="AN945" s="79"/>
      <c r="AO945" s="79"/>
      <c r="AP945" s="79"/>
      <c r="AQ945" s="79"/>
      <c r="AR945" s="79"/>
      <c r="AS945" s="79"/>
      <c r="AT945" s="79"/>
      <c r="AU945" s="79"/>
      <c r="AV945" s="79"/>
      <c r="AW945" s="79"/>
      <c r="AX945" s="79"/>
      <c r="AY945" s="79"/>
      <c r="AZ945" s="79"/>
      <c r="BA945" s="79"/>
      <c r="BB945" s="79"/>
      <c r="BC945" s="79"/>
      <c r="BD945" s="79"/>
      <c r="BE945" s="79"/>
      <c r="BF945" s="79"/>
      <c r="BG945" s="79"/>
      <c r="BH945" s="79"/>
      <c r="BI945" s="79"/>
      <c r="BJ945" s="79"/>
      <c r="BK945" s="79"/>
      <c r="BL945" s="79"/>
      <c r="BM945" s="79"/>
      <c r="BN945" s="79"/>
      <c r="BO945" s="79"/>
      <c r="BP945" s="79"/>
    </row>
    <row r="946" spans="1:68" ht="12.7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  <c r="AH946" s="79"/>
      <c r="AI946" s="79"/>
      <c r="AJ946" s="79"/>
      <c r="AK946" s="79"/>
      <c r="AL946" s="79"/>
      <c r="AM946" s="79"/>
      <c r="AN946" s="79"/>
      <c r="AO946" s="79"/>
      <c r="AP946" s="79"/>
      <c r="AQ946" s="79"/>
      <c r="AR946" s="79"/>
      <c r="AS946" s="79"/>
      <c r="AT946" s="79"/>
      <c r="AU946" s="79"/>
      <c r="AV946" s="79"/>
      <c r="AW946" s="79"/>
      <c r="AX946" s="79"/>
      <c r="AY946" s="79"/>
      <c r="AZ946" s="79"/>
      <c r="BA946" s="79"/>
      <c r="BB946" s="79"/>
      <c r="BC946" s="79"/>
      <c r="BD946" s="79"/>
      <c r="BE946" s="79"/>
      <c r="BF946" s="79"/>
      <c r="BG946" s="79"/>
      <c r="BH946" s="79"/>
      <c r="BI946" s="79"/>
      <c r="BJ946" s="79"/>
      <c r="BK946" s="79"/>
      <c r="BL946" s="79"/>
      <c r="BM946" s="79"/>
      <c r="BN946" s="79"/>
      <c r="BO946" s="79"/>
      <c r="BP946" s="79"/>
    </row>
    <row r="947" spans="1:68" ht="12.7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  <c r="AH947" s="79"/>
      <c r="AI947" s="79"/>
      <c r="AJ947" s="79"/>
      <c r="AK947" s="79"/>
      <c r="AL947" s="79"/>
      <c r="AM947" s="79"/>
      <c r="AN947" s="79"/>
      <c r="AO947" s="79"/>
      <c r="AP947" s="79"/>
      <c r="AQ947" s="79"/>
      <c r="AR947" s="79"/>
      <c r="AS947" s="79"/>
      <c r="AT947" s="79"/>
      <c r="AU947" s="79"/>
      <c r="AV947" s="79"/>
      <c r="AW947" s="79"/>
      <c r="AX947" s="79"/>
      <c r="AY947" s="79"/>
      <c r="AZ947" s="79"/>
      <c r="BA947" s="79"/>
      <c r="BB947" s="79"/>
      <c r="BC947" s="79"/>
      <c r="BD947" s="79"/>
      <c r="BE947" s="79"/>
      <c r="BF947" s="79"/>
      <c r="BG947" s="79"/>
      <c r="BH947" s="79"/>
      <c r="BI947" s="79"/>
      <c r="BJ947" s="79"/>
      <c r="BK947" s="79"/>
      <c r="BL947" s="79"/>
      <c r="BM947" s="79"/>
      <c r="BN947" s="79"/>
      <c r="BO947" s="79"/>
      <c r="BP947" s="79"/>
    </row>
    <row r="948" spans="1:68" ht="12.7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  <c r="AH948" s="79"/>
      <c r="AI948" s="79"/>
      <c r="AJ948" s="79"/>
      <c r="AK948" s="79"/>
      <c r="AL948" s="79"/>
      <c r="AM948" s="79"/>
      <c r="AN948" s="79"/>
      <c r="AO948" s="79"/>
      <c r="AP948" s="79"/>
      <c r="AQ948" s="79"/>
      <c r="AR948" s="79"/>
      <c r="AS948" s="79"/>
      <c r="AT948" s="79"/>
      <c r="AU948" s="79"/>
      <c r="AV948" s="79"/>
      <c r="AW948" s="79"/>
      <c r="AX948" s="79"/>
      <c r="AY948" s="79"/>
      <c r="AZ948" s="79"/>
      <c r="BA948" s="79"/>
      <c r="BB948" s="79"/>
      <c r="BC948" s="79"/>
      <c r="BD948" s="79"/>
      <c r="BE948" s="79"/>
      <c r="BF948" s="79"/>
      <c r="BG948" s="79"/>
      <c r="BH948" s="79"/>
      <c r="BI948" s="79"/>
      <c r="BJ948" s="79"/>
      <c r="BK948" s="79"/>
      <c r="BL948" s="79"/>
      <c r="BM948" s="79"/>
      <c r="BN948" s="79"/>
      <c r="BO948" s="79"/>
      <c r="BP948" s="79"/>
    </row>
    <row r="949" spans="1:68" ht="12.7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  <c r="AH949" s="79"/>
      <c r="AI949" s="79"/>
      <c r="AJ949" s="79"/>
      <c r="AK949" s="79"/>
      <c r="AL949" s="79"/>
      <c r="AM949" s="79"/>
      <c r="AN949" s="79"/>
      <c r="AO949" s="79"/>
      <c r="AP949" s="79"/>
      <c r="AQ949" s="79"/>
      <c r="AR949" s="79"/>
      <c r="AS949" s="79"/>
      <c r="AT949" s="79"/>
      <c r="AU949" s="79"/>
      <c r="AV949" s="79"/>
      <c r="AW949" s="79"/>
      <c r="AX949" s="79"/>
      <c r="AY949" s="79"/>
      <c r="AZ949" s="79"/>
      <c r="BA949" s="79"/>
      <c r="BB949" s="79"/>
      <c r="BC949" s="79"/>
      <c r="BD949" s="79"/>
      <c r="BE949" s="79"/>
      <c r="BF949" s="79"/>
      <c r="BG949" s="79"/>
      <c r="BH949" s="79"/>
      <c r="BI949" s="79"/>
      <c r="BJ949" s="79"/>
      <c r="BK949" s="79"/>
      <c r="BL949" s="79"/>
      <c r="BM949" s="79"/>
      <c r="BN949" s="79"/>
      <c r="BO949" s="79"/>
      <c r="BP949" s="79"/>
    </row>
    <row r="950" spans="1:68" ht="12.7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  <c r="AH950" s="79"/>
      <c r="AI950" s="79"/>
      <c r="AJ950" s="79"/>
      <c r="AK950" s="79"/>
      <c r="AL950" s="79"/>
      <c r="AM950" s="79"/>
      <c r="AN950" s="79"/>
      <c r="AO950" s="79"/>
      <c r="AP950" s="79"/>
      <c r="AQ950" s="79"/>
      <c r="AR950" s="79"/>
      <c r="AS950" s="79"/>
      <c r="AT950" s="79"/>
      <c r="AU950" s="79"/>
      <c r="AV950" s="79"/>
      <c r="AW950" s="79"/>
      <c r="AX950" s="79"/>
      <c r="AY950" s="79"/>
      <c r="AZ950" s="79"/>
      <c r="BA950" s="79"/>
      <c r="BB950" s="79"/>
      <c r="BC950" s="79"/>
      <c r="BD950" s="79"/>
      <c r="BE950" s="79"/>
      <c r="BF950" s="79"/>
      <c r="BG950" s="79"/>
      <c r="BH950" s="79"/>
      <c r="BI950" s="79"/>
      <c r="BJ950" s="79"/>
      <c r="BK950" s="79"/>
      <c r="BL950" s="79"/>
      <c r="BM950" s="79"/>
      <c r="BN950" s="79"/>
      <c r="BO950" s="79"/>
      <c r="BP950" s="79"/>
    </row>
    <row r="951" spans="1:68" ht="12.7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  <c r="AH951" s="79"/>
      <c r="AI951" s="79"/>
      <c r="AJ951" s="79"/>
      <c r="AK951" s="79"/>
      <c r="AL951" s="79"/>
      <c r="AM951" s="79"/>
      <c r="AN951" s="79"/>
      <c r="AO951" s="79"/>
      <c r="AP951" s="79"/>
      <c r="AQ951" s="79"/>
      <c r="AR951" s="79"/>
      <c r="AS951" s="79"/>
      <c r="AT951" s="79"/>
      <c r="AU951" s="79"/>
      <c r="AV951" s="79"/>
      <c r="AW951" s="79"/>
      <c r="AX951" s="79"/>
      <c r="AY951" s="79"/>
      <c r="AZ951" s="79"/>
      <c r="BA951" s="79"/>
      <c r="BB951" s="79"/>
      <c r="BC951" s="79"/>
      <c r="BD951" s="79"/>
      <c r="BE951" s="79"/>
      <c r="BF951" s="79"/>
      <c r="BG951" s="79"/>
      <c r="BH951" s="79"/>
      <c r="BI951" s="79"/>
      <c r="BJ951" s="79"/>
      <c r="BK951" s="79"/>
      <c r="BL951" s="79"/>
      <c r="BM951" s="79"/>
      <c r="BN951" s="79"/>
      <c r="BO951" s="79"/>
      <c r="BP951" s="79"/>
    </row>
    <row r="952" spans="1:68" ht="12.7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  <c r="AR952" s="79"/>
      <c r="AS952" s="79"/>
      <c r="AT952" s="79"/>
      <c r="AU952" s="79"/>
      <c r="AV952" s="79"/>
      <c r="AW952" s="79"/>
      <c r="AX952" s="79"/>
      <c r="AY952" s="79"/>
      <c r="AZ952" s="79"/>
      <c r="BA952" s="79"/>
      <c r="BB952" s="79"/>
      <c r="BC952" s="79"/>
      <c r="BD952" s="79"/>
      <c r="BE952" s="79"/>
      <c r="BF952" s="79"/>
      <c r="BG952" s="79"/>
      <c r="BH952" s="79"/>
      <c r="BI952" s="79"/>
      <c r="BJ952" s="79"/>
      <c r="BK952" s="79"/>
      <c r="BL952" s="79"/>
      <c r="BM952" s="79"/>
      <c r="BN952" s="79"/>
      <c r="BO952" s="79"/>
      <c r="BP952" s="79"/>
    </row>
    <row r="953" spans="1:68" ht="12.7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  <c r="AH953" s="79"/>
      <c r="AI953" s="79"/>
      <c r="AJ953" s="79"/>
      <c r="AK953" s="79"/>
      <c r="AL953" s="79"/>
      <c r="AM953" s="79"/>
      <c r="AN953" s="79"/>
      <c r="AO953" s="79"/>
      <c r="AP953" s="79"/>
      <c r="AQ953" s="79"/>
      <c r="AR953" s="79"/>
      <c r="AS953" s="79"/>
      <c r="AT953" s="79"/>
      <c r="AU953" s="79"/>
      <c r="AV953" s="79"/>
      <c r="AW953" s="79"/>
      <c r="AX953" s="79"/>
      <c r="AY953" s="79"/>
      <c r="AZ953" s="79"/>
      <c r="BA953" s="79"/>
      <c r="BB953" s="79"/>
      <c r="BC953" s="79"/>
      <c r="BD953" s="79"/>
      <c r="BE953" s="79"/>
      <c r="BF953" s="79"/>
      <c r="BG953" s="79"/>
      <c r="BH953" s="79"/>
      <c r="BI953" s="79"/>
      <c r="BJ953" s="79"/>
      <c r="BK953" s="79"/>
      <c r="BL953" s="79"/>
      <c r="BM953" s="79"/>
      <c r="BN953" s="79"/>
      <c r="BO953" s="79"/>
      <c r="BP953" s="79"/>
    </row>
    <row r="954" spans="1:68" ht="12.7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  <c r="AH954" s="79"/>
      <c r="AI954" s="79"/>
      <c r="AJ954" s="79"/>
      <c r="AK954" s="79"/>
      <c r="AL954" s="79"/>
      <c r="AM954" s="79"/>
      <c r="AN954" s="79"/>
      <c r="AO954" s="79"/>
      <c r="AP954" s="79"/>
      <c r="AQ954" s="79"/>
      <c r="AR954" s="79"/>
      <c r="AS954" s="79"/>
      <c r="AT954" s="79"/>
      <c r="AU954" s="79"/>
      <c r="AV954" s="79"/>
      <c r="AW954" s="79"/>
      <c r="AX954" s="79"/>
      <c r="AY954" s="79"/>
      <c r="AZ954" s="79"/>
      <c r="BA954" s="79"/>
      <c r="BB954" s="79"/>
      <c r="BC954" s="79"/>
      <c r="BD954" s="79"/>
      <c r="BE954" s="79"/>
      <c r="BF954" s="79"/>
      <c r="BG954" s="79"/>
      <c r="BH954" s="79"/>
      <c r="BI954" s="79"/>
      <c r="BJ954" s="79"/>
      <c r="BK954" s="79"/>
      <c r="BL954" s="79"/>
      <c r="BM954" s="79"/>
      <c r="BN954" s="79"/>
      <c r="BO954" s="79"/>
      <c r="BP954" s="79"/>
    </row>
    <row r="955" spans="1:68" ht="12.7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  <c r="AH955" s="79"/>
      <c r="AI955" s="79"/>
      <c r="AJ955" s="79"/>
      <c r="AK955" s="79"/>
      <c r="AL955" s="79"/>
      <c r="AM955" s="79"/>
      <c r="AN955" s="79"/>
      <c r="AO955" s="79"/>
      <c r="AP955" s="79"/>
      <c r="AQ955" s="79"/>
      <c r="AR955" s="79"/>
      <c r="AS955" s="79"/>
      <c r="AT955" s="79"/>
      <c r="AU955" s="79"/>
      <c r="AV955" s="79"/>
      <c r="AW955" s="79"/>
      <c r="AX955" s="79"/>
      <c r="AY955" s="79"/>
      <c r="AZ955" s="79"/>
      <c r="BA955" s="79"/>
      <c r="BB955" s="79"/>
      <c r="BC955" s="79"/>
      <c r="BD955" s="79"/>
      <c r="BE955" s="79"/>
      <c r="BF955" s="79"/>
      <c r="BG955" s="79"/>
      <c r="BH955" s="79"/>
      <c r="BI955" s="79"/>
      <c r="BJ955" s="79"/>
      <c r="BK955" s="79"/>
      <c r="BL955" s="79"/>
      <c r="BM955" s="79"/>
      <c r="BN955" s="79"/>
      <c r="BO955" s="79"/>
      <c r="BP955" s="79"/>
    </row>
    <row r="956" spans="1:68" ht="12.7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  <c r="AH956" s="79"/>
      <c r="AI956" s="79"/>
      <c r="AJ956" s="79"/>
      <c r="AK956" s="79"/>
      <c r="AL956" s="79"/>
      <c r="AM956" s="79"/>
      <c r="AN956" s="79"/>
      <c r="AO956" s="79"/>
      <c r="AP956" s="79"/>
      <c r="AQ956" s="79"/>
      <c r="AR956" s="79"/>
      <c r="AS956" s="79"/>
      <c r="AT956" s="79"/>
      <c r="AU956" s="79"/>
      <c r="AV956" s="79"/>
      <c r="AW956" s="79"/>
      <c r="AX956" s="79"/>
      <c r="AY956" s="79"/>
      <c r="AZ956" s="79"/>
      <c r="BA956" s="79"/>
      <c r="BB956" s="79"/>
      <c r="BC956" s="79"/>
      <c r="BD956" s="79"/>
      <c r="BE956" s="79"/>
      <c r="BF956" s="79"/>
      <c r="BG956" s="79"/>
      <c r="BH956" s="79"/>
      <c r="BI956" s="79"/>
      <c r="BJ956" s="79"/>
      <c r="BK956" s="79"/>
      <c r="BL956" s="79"/>
      <c r="BM956" s="79"/>
      <c r="BN956" s="79"/>
      <c r="BO956" s="79"/>
      <c r="BP956" s="79"/>
    </row>
    <row r="957" spans="1:68" ht="12.7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  <c r="AH957" s="79"/>
      <c r="AI957" s="79"/>
      <c r="AJ957" s="79"/>
      <c r="AK957" s="79"/>
      <c r="AL957" s="79"/>
      <c r="AM957" s="79"/>
      <c r="AN957" s="79"/>
      <c r="AO957" s="79"/>
      <c r="AP957" s="79"/>
      <c r="AQ957" s="79"/>
      <c r="AR957" s="79"/>
      <c r="AS957" s="79"/>
      <c r="AT957" s="79"/>
      <c r="AU957" s="79"/>
      <c r="AV957" s="79"/>
      <c r="AW957" s="79"/>
      <c r="AX957" s="79"/>
      <c r="AY957" s="79"/>
      <c r="AZ957" s="79"/>
      <c r="BA957" s="79"/>
      <c r="BB957" s="79"/>
      <c r="BC957" s="79"/>
      <c r="BD957" s="79"/>
      <c r="BE957" s="79"/>
      <c r="BF957" s="79"/>
      <c r="BG957" s="79"/>
      <c r="BH957" s="79"/>
      <c r="BI957" s="79"/>
      <c r="BJ957" s="79"/>
      <c r="BK957" s="79"/>
      <c r="BL957" s="79"/>
      <c r="BM957" s="79"/>
      <c r="BN957" s="79"/>
      <c r="BO957" s="79"/>
      <c r="BP957" s="79"/>
    </row>
    <row r="958" spans="1:68" ht="12.7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  <c r="AH958" s="79"/>
      <c r="AI958" s="79"/>
      <c r="AJ958" s="79"/>
      <c r="AK958" s="79"/>
      <c r="AL958" s="79"/>
      <c r="AM958" s="79"/>
      <c r="AN958" s="79"/>
      <c r="AO958" s="79"/>
      <c r="AP958" s="79"/>
      <c r="AQ958" s="79"/>
      <c r="AR958" s="79"/>
      <c r="AS958" s="79"/>
      <c r="AT958" s="79"/>
      <c r="AU958" s="79"/>
      <c r="AV958" s="79"/>
      <c r="AW958" s="79"/>
      <c r="AX958" s="79"/>
      <c r="AY958" s="79"/>
      <c r="AZ958" s="79"/>
      <c r="BA958" s="79"/>
      <c r="BB958" s="79"/>
      <c r="BC958" s="79"/>
      <c r="BD958" s="79"/>
      <c r="BE958" s="79"/>
      <c r="BF958" s="79"/>
      <c r="BG958" s="79"/>
      <c r="BH958" s="79"/>
      <c r="BI958" s="79"/>
      <c r="BJ958" s="79"/>
      <c r="BK958" s="79"/>
      <c r="BL958" s="79"/>
      <c r="BM958" s="79"/>
      <c r="BN958" s="79"/>
      <c r="BO958" s="79"/>
      <c r="BP958" s="79"/>
    </row>
    <row r="959" spans="1:68" ht="12.7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  <c r="AH959" s="79"/>
      <c r="AI959" s="79"/>
      <c r="AJ959" s="79"/>
      <c r="AK959" s="79"/>
      <c r="AL959" s="79"/>
      <c r="AM959" s="79"/>
      <c r="AN959" s="79"/>
      <c r="AO959" s="79"/>
      <c r="AP959" s="79"/>
      <c r="AQ959" s="79"/>
      <c r="AR959" s="79"/>
      <c r="AS959" s="79"/>
      <c r="AT959" s="79"/>
      <c r="AU959" s="79"/>
      <c r="AV959" s="79"/>
      <c r="AW959" s="79"/>
      <c r="AX959" s="79"/>
      <c r="AY959" s="79"/>
      <c r="AZ959" s="79"/>
      <c r="BA959" s="79"/>
      <c r="BB959" s="79"/>
      <c r="BC959" s="79"/>
      <c r="BD959" s="79"/>
      <c r="BE959" s="79"/>
      <c r="BF959" s="79"/>
      <c r="BG959" s="79"/>
      <c r="BH959" s="79"/>
      <c r="BI959" s="79"/>
      <c r="BJ959" s="79"/>
      <c r="BK959" s="79"/>
      <c r="BL959" s="79"/>
      <c r="BM959" s="79"/>
      <c r="BN959" s="79"/>
      <c r="BO959" s="79"/>
      <c r="BP959" s="79"/>
    </row>
    <row r="960" spans="1:68" ht="12.7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  <c r="AH960" s="79"/>
      <c r="AI960" s="79"/>
      <c r="AJ960" s="79"/>
      <c r="AK960" s="79"/>
      <c r="AL960" s="79"/>
      <c r="AM960" s="79"/>
      <c r="AN960" s="79"/>
      <c r="AO960" s="79"/>
      <c r="AP960" s="79"/>
      <c r="AQ960" s="79"/>
      <c r="AR960" s="79"/>
      <c r="AS960" s="79"/>
      <c r="AT960" s="79"/>
      <c r="AU960" s="79"/>
      <c r="AV960" s="79"/>
      <c r="AW960" s="79"/>
      <c r="AX960" s="79"/>
      <c r="AY960" s="79"/>
      <c r="AZ960" s="79"/>
      <c r="BA960" s="79"/>
      <c r="BB960" s="79"/>
      <c r="BC960" s="79"/>
      <c r="BD960" s="79"/>
      <c r="BE960" s="79"/>
      <c r="BF960" s="79"/>
      <c r="BG960" s="79"/>
      <c r="BH960" s="79"/>
      <c r="BI960" s="79"/>
      <c r="BJ960" s="79"/>
      <c r="BK960" s="79"/>
      <c r="BL960" s="79"/>
      <c r="BM960" s="79"/>
      <c r="BN960" s="79"/>
      <c r="BO960" s="79"/>
      <c r="BP960" s="79"/>
    </row>
    <row r="961" spans="1:68" ht="12.7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  <c r="AH961" s="79"/>
      <c r="AI961" s="79"/>
      <c r="AJ961" s="79"/>
      <c r="AK961" s="79"/>
      <c r="AL961" s="79"/>
      <c r="AM961" s="79"/>
      <c r="AN961" s="79"/>
      <c r="AO961" s="79"/>
      <c r="AP961" s="79"/>
      <c r="AQ961" s="79"/>
      <c r="AR961" s="79"/>
      <c r="AS961" s="79"/>
      <c r="AT961" s="79"/>
      <c r="AU961" s="79"/>
      <c r="AV961" s="79"/>
      <c r="AW961" s="79"/>
      <c r="AX961" s="79"/>
      <c r="AY961" s="79"/>
      <c r="AZ961" s="79"/>
      <c r="BA961" s="79"/>
      <c r="BB961" s="79"/>
      <c r="BC961" s="79"/>
      <c r="BD961" s="79"/>
      <c r="BE961" s="79"/>
      <c r="BF961" s="79"/>
      <c r="BG961" s="79"/>
      <c r="BH961" s="79"/>
      <c r="BI961" s="79"/>
      <c r="BJ961" s="79"/>
      <c r="BK961" s="79"/>
      <c r="BL961" s="79"/>
      <c r="BM961" s="79"/>
      <c r="BN961" s="79"/>
      <c r="BO961" s="79"/>
      <c r="BP961" s="79"/>
    </row>
    <row r="962" spans="1:68" ht="12.7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  <c r="AH962" s="79"/>
      <c r="AI962" s="79"/>
      <c r="AJ962" s="79"/>
      <c r="AK962" s="79"/>
      <c r="AL962" s="79"/>
      <c r="AM962" s="79"/>
      <c r="AN962" s="79"/>
      <c r="AO962" s="79"/>
      <c r="AP962" s="79"/>
      <c r="AQ962" s="79"/>
      <c r="AR962" s="79"/>
      <c r="AS962" s="79"/>
      <c r="AT962" s="79"/>
      <c r="AU962" s="79"/>
      <c r="AV962" s="79"/>
      <c r="AW962" s="79"/>
      <c r="AX962" s="79"/>
      <c r="AY962" s="79"/>
      <c r="AZ962" s="79"/>
      <c r="BA962" s="79"/>
      <c r="BB962" s="79"/>
      <c r="BC962" s="79"/>
      <c r="BD962" s="79"/>
      <c r="BE962" s="79"/>
      <c r="BF962" s="79"/>
      <c r="BG962" s="79"/>
      <c r="BH962" s="79"/>
      <c r="BI962" s="79"/>
      <c r="BJ962" s="79"/>
      <c r="BK962" s="79"/>
      <c r="BL962" s="79"/>
      <c r="BM962" s="79"/>
      <c r="BN962" s="79"/>
      <c r="BO962" s="79"/>
      <c r="BP962" s="79"/>
    </row>
    <row r="963" spans="1:68" ht="12.7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  <c r="AH963" s="79"/>
      <c r="AI963" s="79"/>
      <c r="AJ963" s="79"/>
      <c r="AK963" s="79"/>
      <c r="AL963" s="79"/>
      <c r="AM963" s="79"/>
      <c r="AN963" s="79"/>
      <c r="AO963" s="79"/>
      <c r="AP963" s="79"/>
      <c r="AQ963" s="79"/>
      <c r="AR963" s="79"/>
      <c r="AS963" s="79"/>
      <c r="AT963" s="79"/>
      <c r="AU963" s="79"/>
      <c r="AV963" s="79"/>
      <c r="AW963" s="79"/>
      <c r="AX963" s="79"/>
      <c r="AY963" s="79"/>
      <c r="AZ963" s="79"/>
      <c r="BA963" s="79"/>
      <c r="BB963" s="79"/>
      <c r="BC963" s="79"/>
      <c r="BD963" s="79"/>
      <c r="BE963" s="79"/>
      <c r="BF963" s="79"/>
      <c r="BG963" s="79"/>
      <c r="BH963" s="79"/>
      <c r="BI963" s="79"/>
      <c r="BJ963" s="79"/>
      <c r="BK963" s="79"/>
      <c r="BL963" s="79"/>
      <c r="BM963" s="79"/>
      <c r="BN963" s="79"/>
      <c r="BO963" s="79"/>
      <c r="BP963" s="79"/>
    </row>
    <row r="964" spans="1:68" ht="12.7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  <c r="AH964" s="79"/>
      <c r="AI964" s="79"/>
      <c r="AJ964" s="79"/>
      <c r="AK964" s="79"/>
      <c r="AL964" s="79"/>
      <c r="AM964" s="79"/>
      <c r="AN964" s="79"/>
      <c r="AO964" s="79"/>
      <c r="AP964" s="79"/>
      <c r="AQ964" s="79"/>
      <c r="AR964" s="79"/>
      <c r="AS964" s="79"/>
      <c r="AT964" s="79"/>
      <c r="AU964" s="79"/>
      <c r="AV964" s="79"/>
      <c r="AW964" s="79"/>
      <c r="AX964" s="79"/>
      <c r="AY964" s="79"/>
      <c r="AZ964" s="79"/>
      <c r="BA964" s="79"/>
      <c r="BB964" s="79"/>
      <c r="BC964" s="79"/>
      <c r="BD964" s="79"/>
      <c r="BE964" s="79"/>
      <c r="BF964" s="79"/>
      <c r="BG964" s="79"/>
      <c r="BH964" s="79"/>
      <c r="BI964" s="79"/>
      <c r="BJ964" s="79"/>
      <c r="BK964" s="79"/>
      <c r="BL964" s="79"/>
      <c r="BM964" s="79"/>
      <c r="BN964" s="79"/>
      <c r="BO964" s="79"/>
      <c r="BP964" s="79"/>
    </row>
    <row r="965" spans="1:68" ht="12.7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  <c r="AH965" s="79"/>
      <c r="AI965" s="79"/>
      <c r="AJ965" s="79"/>
      <c r="AK965" s="79"/>
      <c r="AL965" s="79"/>
      <c r="AM965" s="79"/>
      <c r="AN965" s="79"/>
      <c r="AO965" s="79"/>
      <c r="AP965" s="79"/>
      <c r="AQ965" s="79"/>
      <c r="AR965" s="79"/>
      <c r="AS965" s="79"/>
      <c r="AT965" s="79"/>
      <c r="AU965" s="79"/>
      <c r="AV965" s="79"/>
      <c r="AW965" s="79"/>
      <c r="AX965" s="79"/>
      <c r="AY965" s="79"/>
      <c r="AZ965" s="79"/>
      <c r="BA965" s="79"/>
      <c r="BB965" s="79"/>
      <c r="BC965" s="79"/>
      <c r="BD965" s="79"/>
      <c r="BE965" s="79"/>
      <c r="BF965" s="79"/>
      <c r="BG965" s="79"/>
      <c r="BH965" s="79"/>
      <c r="BI965" s="79"/>
      <c r="BJ965" s="79"/>
      <c r="BK965" s="79"/>
      <c r="BL965" s="79"/>
      <c r="BM965" s="79"/>
      <c r="BN965" s="79"/>
      <c r="BO965" s="79"/>
      <c r="BP965" s="79"/>
    </row>
    <row r="966" spans="1:68" ht="12.7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  <c r="AH966" s="79"/>
      <c r="AI966" s="79"/>
      <c r="AJ966" s="79"/>
      <c r="AK966" s="79"/>
      <c r="AL966" s="79"/>
      <c r="AM966" s="79"/>
      <c r="AN966" s="79"/>
      <c r="AO966" s="79"/>
      <c r="AP966" s="79"/>
      <c r="AQ966" s="79"/>
      <c r="AR966" s="79"/>
      <c r="AS966" s="79"/>
      <c r="AT966" s="79"/>
      <c r="AU966" s="79"/>
      <c r="AV966" s="79"/>
      <c r="AW966" s="79"/>
      <c r="AX966" s="79"/>
      <c r="AY966" s="79"/>
      <c r="AZ966" s="79"/>
      <c r="BA966" s="79"/>
      <c r="BB966" s="79"/>
      <c r="BC966" s="79"/>
      <c r="BD966" s="79"/>
      <c r="BE966" s="79"/>
      <c r="BF966" s="79"/>
      <c r="BG966" s="79"/>
      <c r="BH966" s="79"/>
      <c r="BI966" s="79"/>
      <c r="BJ966" s="79"/>
      <c r="BK966" s="79"/>
      <c r="BL966" s="79"/>
      <c r="BM966" s="79"/>
      <c r="BN966" s="79"/>
      <c r="BO966" s="79"/>
      <c r="BP966" s="79"/>
    </row>
    <row r="967" spans="1:68" ht="12.7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  <c r="AH967" s="79"/>
      <c r="AI967" s="79"/>
      <c r="AJ967" s="79"/>
      <c r="AK967" s="79"/>
      <c r="AL967" s="79"/>
      <c r="AM967" s="79"/>
      <c r="AN967" s="79"/>
      <c r="AO967" s="79"/>
      <c r="AP967" s="79"/>
      <c r="AQ967" s="79"/>
      <c r="AR967" s="79"/>
      <c r="AS967" s="79"/>
      <c r="AT967" s="79"/>
      <c r="AU967" s="79"/>
      <c r="AV967" s="79"/>
      <c r="AW967" s="79"/>
      <c r="AX967" s="79"/>
      <c r="AY967" s="79"/>
      <c r="AZ967" s="79"/>
      <c r="BA967" s="79"/>
      <c r="BB967" s="79"/>
      <c r="BC967" s="79"/>
      <c r="BD967" s="79"/>
      <c r="BE967" s="79"/>
      <c r="BF967" s="79"/>
      <c r="BG967" s="79"/>
      <c r="BH967" s="79"/>
      <c r="BI967" s="79"/>
      <c r="BJ967" s="79"/>
      <c r="BK967" s="79"/>
      <c r="BL967" s="79"/>
      <c r="BM967" s="79"/>
      <c r="BN967" s="79"/>
      <c r="BO967" s="79"/>
      <c r="BP967" s="79"/>
    </row>
    <row r="968" spans="1:68" ht="12.7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  <c r="AH968" s="79"/>
      <c r="AI968" s="79"/>
      <c r="AJ968" s="79"/>
      <c r="AK968" s="79"/>
      <c r="AL968" s="79"/>
      <c r="AM968" s="79"/>
      <c r="AN968" s="79"/>
      <c r="AO968" s="79"/>
      <c r="AP968" s="79"/>
      <c r="AQ968" s="79"/>
      <c r="AR968" s="79"/>
      <c r="AS968" s="79"/>
      <c r="AT968" s="79"/>
      <c r="AU968" s="79"/>
      <c r="AV968" s="79"/>
      <c r="AW968" s="79"/>
      <c r="AX968" s="79"/>
      <c r="AY968" s="79"/>
      <c r="AZ968" s="79"/>
      <c r="BA968" s="79"/>
      <c r="BB968" s="79"/>
      <c r="BC968" s="79"/>
      <c r="BD968" s="79"/>
      <c r="BE968" s="79"/>
      <c r="BF968" s="79"/>
      <c r="BG968" s="79"/>
      <c r="BH968" s="79"/>
      <c r="BI968" s="79"/>
      <c r="BJ968" s="79"/>
      <c r="BK968" s="79"/>
      <c r="BL968" s="79"/>
      <c r="BM968" s="79"/>
      <c r="BN968" s="79"/>
      <c r="BO968" s="79"/>
      <c r="BP968" s="79"/>
    </row>
    <row r="969" spans="1:68" ht="12.7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  <c r="AH969" s="79"/>
      <c r="AI969" s="79"/>
      <c r="AJ969" s="79"/>
      <c r="AK969" s="79"/>
      <c r="AL969" s="79"/>
      <c r="AM969" s="79"/>
      <c r="AN969" s="79"/>
      <c r="AO969" s="79"/>
      <c r="AP969" s="79"/>
      <c r="AQ969" s="79"/>
      <c r="AR969" s="79"/>
      <c r="AS969" s="79"/>
      <c r="AT969" s="79"/>
      <c r="AU969" s="79"/>
      <c r="AV969" s="79"/>
      <c r="AW969" s="79"/>
      <c r="AX969" s="79"/>
      <c r="AY969" s="79"/>
      <c r="AZ969" s="79"/>
      <c r="BA969" s="79"/>
      <c r="BB969" s="79"/>
      <c r="BC969" s="79"/>
      <c r="BD969" s="79"/>
      <c r="BE969" s="79"/>
      <c r="BF969" s="79"/>
      <c r="BG969" s="79"/>
      <c r="BH969" s="79"/>
      <c r="BI969" s="79"/>
      <c r="BJ969" s="79"/>
      <c r="BK969" s="79"/>
      <c r="BL969" s="79"/>
      <c r="BM969" s="79"/>
      <c r="BN969" s="79"/>
      <c r="BO969" s="79"/>
      <c r="BP969" s="79"/>
    </row>
    <row r="970" spans="1:68" ht="12.7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  <c r="AH970" s="79"/>
      <c r="AI970" s="79"/>
      <c r="AJ970" s="79"/>
      <c r="AK970" s="79"/>
      <c r="AL970" s="79"/>
      <c r="AM970" s="79"/>
      <c r="AN970" s="79"/>
      <c r="AO970" s="79"/>
      <c r="AP970" s="79"/>
      <c r="AQ970" s="79"/>
      <c r="AR970" s="79"/>
      <c r="AS970" s="79"/>
      <c r="AT970" s="79"/>
      <c r="AU970" s="79"/>
      <c r="AV970" s="79"/>
      <c r="AW970" s="79"/>
      <c r="AX970" s="79"/>
      <c r="AY970" s="79"/>
      <c r="AZ970" s="79"/>
      <c r="BA970" s="79"/>
      <c r="BB970" s="79"/>
      <c r="BC970" s="79"/>
      <c r="BD970" s="79"/>
      <c r="BE970" s="79"/>
      <c r="BF970" s="79"/>
      <c r="BG970" s="79"/>
      <c r="BH970" s="79"/>
      <c r="BI970" s="79"/>
      <c r="BJ970" s="79"/>
      <c r="BK970" s="79"/>
      <c r="BL970" s="79"/>
      <c r="BM970" s="79"/>
      <c r="BN970" s="79"/>
      <c r="BO970" s="79"/>
      <c r="BP970" s="79"/>
    </row>
    <row r="971" spans="1:68" ht="12.7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  <c r="AH971" s="79"/>
      <c r="AI971" s="79"/>
      <c r="AJ971" s="79"/>
      <c r="AK971" s="79"/>
      <c r="AL971" s="79"/>
      <c r="AM971" s="79"/>
      <c r="AN971" s="79"/>
      <c r="AO971" s="79"/>
      <c r="AP971" s="79"/>
      <c r="AQ971" s="79"/>
      <c r="AR971" s="79"/>
      <c r="AS971" s="79"/>
      <c r="AT971" s="79"/>
      <c r="AU971" s="79"/>
      <c r="AV971" s="79"/>
      <c r="AW971" s="79"/>
      <c r="AX971" s="79"/>
      <c r="AY971" s="79"/>
      <c r="AZ971" s="79"/>
      <c r="BA971" s="79"/>
      <c r="BB971" s="79"/>
      <c r="BC971" s="79"/>
      <c r="BD971" s="79"/>
      <c r="BE971" s="79"/>
      <c r="BF971" s="79"/>
      <c r="BG971" s="79"/>
      <c r="BH971" s="79"/>
      <c r="BI971" s="79"/>
      <c r="BJ971" s="79"/>
      <c r="BK971" s="79"/>
      <c r="BL971" s="79"/>
      <c r="BM971" s="79"/>
      <c r="BN971" s="79"/>
      <c r="BO971" s="79"/>
      <c r="BP971" s="79"/>
    </row>
    <row r="972" spans="1:68" ht="12.7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  <c r="AH972" s="79"/>
      <c r="AI972" s="79"/>
      <c r="AJ972" s="79"/>
      <c r="AK972" s="79"/>
      <c r="AL972" s="79"/>
      <c r="AM972" s="79"/>
      <c r="AN972" s="79"/>
      <c r="AO972" s="79"/>
      <c r="AP972" s="79"/>
      <c r="AQ972" s="79"/>
      <c r="AR972" s="79"/>
      <c r="AS972" s="79"/>
      <c r="AT972" s="79"/>
      <c r="AU972" s="79"/>
      <c r="AV972" s="79"/>
      <c r="AW972" s="79"/>
      <c r="AX972" s="79"/>
      <c r="AY972" s="79"/>
      <c r="AZ972" s="79"/>
      <c r="BA972" s="79"/>
      <c r="BB972" s="79"/>
      <c r="BC972" s="79"/>
      <c r="BD972" s="79"/>
      <c r="BE972" s="79"/>
      <c r="BF972" s="79"/>
      <c r="BG972" s="79"/>
      <c r="BH972" s="79"/>
      <c r="BI972" s="79"/>
      <c r="BJ972" s="79"/>
      <c r="BK972" s="79"/>
      <c r="BL972" s="79"/>
      <c r="BM972" s="79"/>
      <c r="BN972" s="79"/>
      <c r="BO972" s="79"/>
      <c r="BP972" s="79"/>
    </row>
    <row r="973" spans="1:68" ht="12.7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  <c r="AH973" s="79"/>
      <c r="AI973" s="79"/>
      <c r="AJ973" s="79"/>
      <c r="AK973" s="79"/>
      <c r="AL973" s="79"/>
      <c r="AM973" s="79"/>
      <c r="AN973" s="79"/>
      <c r="AO973" s="79"/>
      <c r="AP973" s="79"/>
      <c r="AQ973" s="79"/>
      <c r="AR973" s="79"/>
      <c r="AS973" s="79"/>
      <c r="AT973" s="79"/>
      <c r="AU973" s="79"/>
      <c r="AV973" s="79"/>
      <c r="AW973" s="79"/>
      <c r="AX973" s="79"/>
      <c r="AY973" s="79"/>
      <c r="AZ973" s="79"/>
      <c r="BA973" s="79"/>
      <c r="BB973" s="79"/>
      <c r="BC973" s="79"/>
      <c r="BD973" s="79"/>
      <c r="BE973" s="79"/>
      <c r="BF973" s="79"/>
      <c r="BG973" s="79"/>
      <c r="BH973" s="79"/>
      <c r="BI973" s="79"/>
      <c r="BJ973" s="79"/>
      <c r="BK973" s="79"/>
      <c r="BL973" s="79"/>
      <c r="BM973" s="79"/>
      <c r="BN973" s="79"/>
      <c r="BO973" s="79"/>
      <c r="BP973" s="79"/>
    </row>
    <row r="974" spans="1:68" ht="12.7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  <c r="AT974" s="79"/>
      <c r="AU974" s="79"/>
      <c r="AV974" s="79"/>
      <c r="AW974" s="79"/>
      <c r="AX974" s="79"/>
      <c r="AY974" s="79"/>
      <c r="AZ974" s="79"/>
      <c r="BA974" s="79"/>
      <c r="BB974" s="79"/>
      <c r="BC974" s="79"/>
      <c r="BD974" s="79"/>
      <c r="BE974" s="79"/>
      <c r="BF974" s="79"/>
      <c r="BG974" s="79"/>
      <c r="BH974" s="79"/>
      <c r="BI974" s="79"/>
      <c r="BJ974" s="79"/>
      <c r="BK974" s="79"/>
      <c r="BL974" s="79"/>
      <c r="BM974" s="79"/>
      <c r="BN974" s="79"/>
      <c r="BO974" s="79"/>
      <c r="BP974" s="79"/>
    </row>
    <row r="975" spans="1:68" ht="12.7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  <c r="AH975" s="79"/>
      <c r="AI975" s="79"/>
      <c r="AJ975" s="79"/>
      <c r="AK975" s="79"/>
      <c r="AL975" s="79"/>
      <c r="AM975" s="79"/>
      <c r="AN975" s="79"/>
      <c r="AO975" s="79"/>
      <c r="AP975" s="79"/>
      <c r="AQ975" s="79"/>
      <c r="AR975" s="79"/>
      <c r="AS975" s="79"/>
      <c r="AT975" s="79"/>
      <c r="AU975" s="79"/>
      <c r="AV975" s="79"/>
      <c r="AW975" s="79"/>
      <c r="AX975" s="79"/>
      <c r="AY975" s="79"/>
      <c r="AZ975" s="79"/>
      <c r="BA975" s="79"/>
      <c r="BB975" s="79"/>
      <c r="BC975" s="79"/>
      <c r="BD975" s="79"/>
      <c r="BE975" s="79"/>
      <c r="BF975" s="79"/>
      <c r="BG975" s="79"/>
      <c r="BH975" s="79"/>
      <c r="BI975" s="79"/>
      <c r="BJ975" s="79"/>
      <c r="BK975" s="79"/>
      <c r="BL975" s="79"/>
      <c r="BM975" s="79"/>
      <c r="BN975" s="79"/>
      <c r="BO975" s="79"/>
      <c r="BP975" s="79"/>
    </row>
    <row r="976" spans="1:68" ht="12.7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  <c r="AH976" s="79"/>
      <c r="AI976" s="79"/>
      <c r="AJ976" s="79"/>
      <c r="AK976" s="79"/>
      <c r="AL976" s="79"/>
      <c r="AM976" s="79"/>
      <c r="AN976" s="79"/>
      <c r="AO976" s="79"/>
      <c r="AP976" s="79"/>
      <c r="AQ976" s="79"/>
      <c r="AR976" s="79"/>
      <c r="AS976" s="79"/>
      <c r="AT976" s="79"/>
      <c r="AU976" s="79"/>
      <c r="AV976" s="79"/>
      <c r="AW976" s="79"/>
      <c r="AX976" s="79"/>
      <c r="AY976" s="79"/>
      <c r="AZ976" s="79"/>
      <c r="BA976" s="79"/>
      <c r="BB976" s="79"/>
      <c r="BC976" s="79"/>
      <c r="BD976" s="79"/>
      <c r="BE976" s="79"/>
      <c r="BF976" s="79"/>
      <c r="BG976" s="79"/>
      <c r="BH976" s="79"/>
      <c r="BI976" s="79"/>
      <c r="BJ976" s="79"/>
      <c r="BK976" s="79"/>
      <c r="BL976" s="79"/>
      <c r="BM976" s="79"/>
      <c r="BN976" s="79"/>
      <c r="BO976" s="79"/>
      <c r="BP976" s="79"/>
    </row>
    <row r="977" spans="1:68" ht="12.7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  <c r="AH977" s="79"/>
      <c r="AI977" s="79"/>
      <c r="AJ977" s="79"/>
      <c r="AK977" s="79"/>
      <c r="AL977" s="79"/>
      <c r="AM977" s="79"/>
      <c r="AN977" s="79"/>
      <c r="AO977" s="79"/>
      <c r="AP977" s="79"/>
      <c r="AQ977" s="79"/>
      <c r="AR977" s="79"/>
      <c r="AS977" s="79"/>
      <c r="AT977" s="79"/>
      <c r="AU977" s="79"/>
      <c r="AV977" s="79"/>
      <c r="AW977" s="79"/>
      <c r="AX977" s="79"/>
      <c r="AY977" s="79"/>
      <c r="AZ977" s="79"/>
      <c r="BA977" s="79"/>
      <c r="BB977" s="79"/>
      <c r="BC977" s="79"/>
      <c r="BD977" s="79"/>
      <c r="BE977" s="79"/>
      <c r="BF977" s="79"/>
      <c r="BG977" s="79"/>
      <c r="BH977" s="79"/>
      <c r="BI977" s="79"/>
      <c r="BJ977" s="79"/>
      <c r="BK977" s="79"/>
      <c r="BL977" s="79"/>
      <c r="BM977" s="79"/>
      <c r="BN977" s="79"/>
      <c r="BO977" s="79"/>
      <c r="BP977" s="79"/>
    </row>
    <row r="978" spans="1:68" ht="12.7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  <c r="AH978" s="79"/>
      <c r="AI978" s="79"/>
      <c r="AJ978" s="79"/>
      <c r="AK978" s="79"/>
      <c r="AL978" s="79"/>
      <c r="AM978" s="79"/>
      <c r="AN978" s="79"/>
      <c r="AO978" s="79"/>
      <c r="AP978" s="79"/>
      <c r="AQ978" s="79"/>
      <c r="AR978" s="79"/>
      <c r="AS978" s="79"/>
      <c r="AT978" s="79"/>
      <c r="AU978" s="79"/>
      <c r="AV978" s="79"/>
      <c r="AW978" s="79"/>
      <c r="AX978" s="79"/>
      <c r="AY978" s="79"/>
      <c r="AZ978" s="79"/>
      <c r="BA978" s="79"/>
      <c r="BB978" s="79"/>
      <c r="BC978" s="79"/>
      <c r="BD978" s="79"/>
      <c r="BE978" s="79"/>
      <c r="BF978" s="79"/>
      <c r="BG978" s="79"/>
      <c r="BH978" s="79"/>
      <c r="BI978" s="79"/>
      <c r="BJ978" s="79"/>
      <c r="BK978" s="79"/>
      <c r="BL978" s="79"/>
      <c r="BM978" s="79"/>
      <c r="BN978" s="79"/>
      <c r="BO978" s="79"/>
      <c r="BP978" s="79"/>
    </row>
    <row r="979" spans="1:68" ht="12.7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  <c r="AH979" s="79"/>
      <c r="AI979" s="79"/>
      <c r="AJ979" s="79"/>
      <c r="AK979" s="79"/>
      <c r="AL979" s="79"/>
      <c r="AM979" s="79"/>
      <c r="AN979" s="79"/>
      <c r="AO979" s="79"/>
      <c r="AP979" s="79"/>
      <c r="AQ979" s="79"/>
      <c r="AR979" s="79"/>
      <c r="AS979" s="79"/>
      <c r="AT979" s="79"/>
      <c r="AU979" s="79"/>
      <c r="AV979" s="79"/>
      <c r="AW979" s="79"/>
      <c r="AX979" s="79"/>
      <c r="AY979" s="79"/>
      <c r="AZ979" s="79"/>
      <c r="BA979" s="79"/>
      <c r="BB979" s="79"/>
      <c r="BC979" s="79"/>
      <c r="BD979" s="79"/>
      <c r="BE979" s="79"/>
      <c r="BF979" s="79"/>
      <c r="BG979" s="79"/>
      <c r="BH979" s="79"/>
      <c r="BI979" s="79"/>
      <c r="BJ979" s="79"/>
      <c r="BK979" s="79"/>
      <c r="BL979" s="79"/>
      <c r="BM979" s="79"/>
      <c r="BN979" s="79"/>
      <c r="BO979" s="79"/>
      <c r="BP979" s="79"/>
    </row>
    <row r="980" spans="1:68" ht="12.7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  <c r="AH980" s="79"/>
      <c r="AI980" s="79"/>
      <c r="AJ980" s="79"/>
      <c r="AK980" s="79"/>
      <c r="AL980" s="79"/>
      <c r="AM980" s="79"/>
      <c r="AN980" s="79"/>
      <c r="AO980" s="79"/>
      <c r="AP980" s="79"/>
      <c r="AQ980" s="79"/>
      <c r="AR980" s="79"/>
      <c r="AS980" s="79"/>
      <c r="AT980" s="79"/>
      <c r="AU980" s="79"/>
      <c r="AV980" s="79"/>
      <c r="AW980" s="79"/>
      <c r="AX980" s="79"/>
      <c r="AY980" s="79"/>
      <c r="AZ980" s="79"/>
      <c r="BA980" s="79"/>
      <c r="BB980" s="79"/>
      <c r="BC980" s="79"/>
      <c r="BD980" s="79"/>
      <c r="BE980" s="79"/>
      <c r="BF980" s="79"/>
      <c r="BG980" s="79"/>
      <c r="BH980" s="79"/>
      <c r="BI980" s="79"/>
      <c r="BJ980" s="79"/>
      <c r="BK980" s="79"/>
      <c r="BL980" s="79"/>
      <c r="BM980" s="79"/>
      <c r="BN980" s="79"/>
      <c r="BO980" s="79"/>
      <c r="BP980" s="79"/>
    </row>
    <row r="981" spans="1:68" ht="12.7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  <c r="AH981" s="79"/>
      <c r="AI981" s="79"/>
      <c r="AJ981" s="79"/>
      <c r="AK981" s="79"/>
      <c r="AL981" s="79"/>
      <c r="AM981" s="79"/>
      <c r="AN981" s="79"/>
      <c r="AO981" s="79"/>
      <c r="AP981" s="79"/>
      <c r="AQ981" s="79"/>
      <c r="AR981" s="79"/>
      <c r="AS981" s="79"/>
      <c r="AT981" s="79"/>
      <c r="AU981" s="79"/>
      <c r="AV981" s="79"/>
      <c r="AW981" s="79"/>
      <c r="AX981" s="79"/>
      <c r="AY981" s="79"/>
      <c r="AZ981" s="79"/>
      <c r="BA981" s="79"/>
      <c r="BB981" s="79"/>
      <c r="BC981" s="79"/>
      <c r="BD981" s="79"/>
      <c r="BE981" s="79"/>
      <c r="BF981" s="79"/>
      <c r="BG981" s="79"/>
      <c r="BH981" s="79"/>
      <c r="BI981" s="79"/>
      <c r="BJ981" s="79"/>
      <c r="BK981" s="79"/>
      <c r="BL981" s="79"/>
      <c r="BM981" s="79"/>
      <c r="BN981" s="79"/>
      <c r="BO981" s="79"/>
      <c r="BP981" s="79"/>
    </row>
    <row r="982" spans="1:68" ht="12.7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  <c r="AH982" s="79"/>
      <c r="AI982" s="79"/>
      <c r="AJ982" s="79"/>
      <c r="AK982" s="79"/>
      <c r="AL982" s="79"/>
      <c r="AM982" s="79"/>
      <c r="AN982" s="79"/>
      <c r="AO982" s="79"/>
      <c r="AP982" s="79"/>
      <c r="AQ982" s="79"/>
      <c r="AR982" s="79"/>
      <c r="AS982" s="79"/>
      <c r="AT982" s="79"/>
      <c r="AU982" s="79"/>
      <c r="AV982" s="79"/>
      <c r="AW982" s="79"/>
      <c r="AX982" s="79"/>
      <c r="AY982" s="79"/>
      <c r="AZ982" s="79"/>
      <c r="BA982" s="79"/>
      <c r="BB982" s="79"/>
      <c r="BC982" s="79"/>
      <c r="BD982" s="79"/>
      <c r="BE982" s="79"/>
      <c r="BF982" s="79"/>
      <c r="BG982" s="79"/>
      <c r="BH982" s="79"/>
      <c r="BI982" s="79"/>
      <c r="BJ982" s="79"/>
      <c r="BK982" s="79"/>
      <c r="BL982" s="79"/>
      <c r="BM982" s="79"/>
      <c r="BN982" s="79"/>
      <c r="BO982" s="79"/>
      <c r="BP982" s="79"/>
    </row>
    <row r="983" spans="1:68" ht="12.7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  <c r="AH983" s="79"/>
      <c r="AI983" s="79"/>
      <c r="AJ983" s="79"/>
      <c r="AK983" s="79"/>
      <c r="AL983" s="79"/>
      <c r="AM983" s="79"/>
      <c r="AN983" s="79"/>
      <c r="AO983" s="79"/>
      <c r="AP983" s="79"/>
      <c r="AQ983" s="79"/>
      <c r="AR983" s="79"/>
      <c r="AS983" s="79"/>
      <c r="AT983" s="79"/>
      <c r="AU983" s="79"/>
      <c r="AV983" s="79"/>
      <c r="AW983" s="79"/>
      <c r="AX983" s="79"/>
      <c r="AY983" s="79"/>
      <c r="AZ983" s="79"/>
      <c r="BA983" s="79"/>
      <c r="BB983" s="79"/>
      <c r="BC983" s="79"/>
      <c r="BD983" s="79"/>
      <c r="BE983" s="79"/>
      <c r="BF983" s="79"/>
      <c r="BG983" s="79"/>
      <c r="BH983" s="79"/>
      <c r="BI983" s="79"/>
      <c r="BJ983" s="79"/>
      <c r="BK983" s="79"/>
      <c r="BL983" s="79"/>
      <c r="BM983" s="79"/>
      <c r="BN983" s="79"/>
      <c r="BO983" s="79"/>
      <c r="BP983" s="79"/>
    </row>
    <row r="984" spans="1:68" ht="12.7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79"/>
      <c r="AL984" s="79"/>
      <c r="AM984" s="79"/>
      <c r="AN984" s="79"/>
      <c r="AO984" s="79"/>
      <c r="AP984" s="79"/>
      <c r="AQ984" s="79"/>
      <c r="AR984" s="79"/>
      <c r="AS984" s="79"/>
      <c r="AT984" s="79"/>
      <c r="AU984" s="79"/>
      <c r="AV984" s="79"/>
      <c r="AW984" s="79"/>
      <c r="AX984" s="79"/>
      <c r="AY984" s="79"/>
      <c r="AZ984" s="79"/>
      <c r="BA984" s="79"/>
      <c r="BB984" s="79"/>
      <c r="BC984" s="79"/>
      <c r="BD984" s="79"/>
      <c r="BE984" s="79"/>
      <c r="BF984" s="79"/>
      <c r="BG984" s="79"/>
      <c r="BH984" s="79"/>
      <c r="BI984" s="79"/>
      <c r="BJ984" s="79"/>
      <c r="BK984" s="79"/>
      <c r="BL984" s="79"/>
      <c r="BM984" s="79"/>
      <c r="BN984" s="79"/>
      <c r="BO984" s="79"/>
      <c r="BP984" s="79"/>
    </row>
    <row r="985" spans="1:68" ht="12.7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79"/>
      <c r="AL985" s="79"/>
      <c r="AM985" s="79"/>
      <c r="AN985" s="79"/>
      <c r="AO985" s="79"/>
      <c r="AP985" s="79"/>
      <c r="AQ985" s="79"/>
      <c r="AR985" s="79"/>
      <c r="AS985" s="79"/>
      <c r="AT985" s="79"/>
      <c r="AU985" s="79"/>
      <c r="AV985" s="79"/>
      <c r="AW985" s="79"/>
      <c r="AX985" s="79"/>
      <c r="AY985" s="79"/>
      <c r="AZ985" s="79"/>
      <c r="BA985" s="79"/>
      <c r="BB985" s="79"/>
      <c r="BC985" s="79"/>
      <c r="BD985" s="79"/>
      <c r="BE985" s="79"/>
      <c r="BF985" s="79"/>
      <c r="BG985" s="79"/>
      <c r="BH985" s="79"/>
      <c r="BI985" s="79"/>
      <c r="BJ985" s="79"/>
      <c r="BK985" s="79"/>
      <c r="BL985" s="79"/>
      <c r="BM985" s="79"/>
      <c r="BN985" s="79"/>
      <c r="BO985" s="79"/>
      <c r="BP985" s="79"/>
    </row>
    <row r="986" spans="1:68" ht="12.7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  <c r="AH986" s="79"/>
      <c r="AI986" s="79"/>
      <c r="AJ986" s="79"/>
      <c r="AK986" s="79"/>
      <c r="AL986" s="79"/>
      <c r="AM986" s="79"/>
      <c r="AN986" s="79"/>
      <c r="AO986" s="79"/>
      <c r="AP986" s="79"/>
      <c r="AQ986" s="79"/>
      <c r="AR986" s="79"/>
      <c r="AS986" s="79"/>
      <c r="AT986" s="79"/>
      <c r="AU986" s="79"/>
      <c r="AV986" s="79"/>
      <c r="AW986" s="79"/>
      <c r="AX986" s="79"/>
      <c r="AY986" s="79"/>
      <c r="AZ986" s="79"/>
      <c r="BA986" s="79"/>
      <c r="BB986" s="79"/>
      <c r="BC986" s="79"/>
      <c r="BD986" s="79"/>
      <c r="BE986" s="79"/>
      <c r="BF986" s="79"/>
      <c r="BG986" s="79"/>
      <c r="BH986" s="79"/>
      <c r="BI986" s="79"/>
      <c r="BJ986" s="79"/>
      <c r="BK986" s="79"/>
      <c r="BL986" s="79"/>
      <c r="BM986" s="79"/>
      <c r="BN986" s="79"/>
      <c r="BO986" s="79"/>
      <c r="BP986" s="79"/>
    </row>
    <row r="987" spans="1:68" ht="12.7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  <c r="AH987" s="79"/>
      <c r="AI987" s="79"/>
      <c r="AJ987" s="79"/>
      <c r="AK987" s="79"/>
      <c r="AL987" s="79"/>
      <c r="AM987" s="79"/>
      <c r="AN987" s="79"/>
      <c r="AO987" s="79"/>
      <c r="AP987" s="79"/>
      <c r="AQ987" s="79"/>
      <c r="AR987" s="79"/>
      <c r="AS987" s="79"/>
      <c r="AT987" s="79"/>
      <c r="AU987" s="79"/>
      <c r="AV987" s="79"/>
      <c r="AW987" s="79"/>
      <c r="AX987" s="79"/>
      <c r="AY987" s="79"/>
      <c r="AZ987" s="79"/>
      <c r="BA987" s="79"/>
      <c r="BB987" s="79"/>
      <c r="BC987" s="79"/>
      <c r="BD987" s="79"/>
      <c r="BE987" s="79"/>
      <c r="BF987" s="79"/>
      <c r="BG987" s="79"/>
      <c r="BH987" s="79"/>
      <c r="BI987" s="79"/>
      <c r="BJ987" s="79"/>
      <c r="BK987" s="79"/>
      <c r="BL987" s="79"/>
      <c r="BM987" s="79"/>
      <c r="BN987" s="79"/>
      <c r="BO987" s="79"/>
      <c r="BP987" s="79"/>
    </row>
    <row r="988" spans="1:68" ht="12.7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  <c r="AH988" s="79"/>
      <c r="AI988" s="79"/>
      <c r="AJ988" s="79"/>
      <c r="AK988" s="79"/>
      <c r="AL988" s="79"/>
      <c r="AM988" s="79"/>
      <c r="AN988" s="79"/>
      <c r="AO988" s="79"/>
      <c r="AP988" s="79"/>
      <c r="AQ988" s="79"/>
      <c r="AR988" s="79"/>
      <c r="AS988" s="79"/>
      <c r="AT988" s="79"/>
      <c r="AU988" s="79"/>
      <c r="AV988" s="79"/>
      <c r="AW988" s="79"/>
      <c r="AX988" s="79"/>
      <c r="AY988" s="79"/>
      <c r="AZ988" s="79"/>
      <c r="BA988" s="79"/>
      <c r="BB988" s="79"/>
      <c r="BC988" s="79"/>
      <c r="BD988" s="79"/>
      <c r="BE988" s="79"/>
      <c r="BF988" s="79"/>
      <c r="BG988" s="79"/>
      <c r="BH988" s="79"/>
      <c r="BI988" s="79"/>
      <c r="BJ988" s="79"/>
      <c r="BK988" s="79"/>
      <c r="BL988" s="79"/>
      <c r="BM988" s="79"/>
      <c r="BN988" s="79"/>
      <c r="BO988" s="79"/>
      <c r="BP988" s="79"/>
    </row>
    <row r="989" spans="1:68" ht="12.7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79"/>
      <c r="AL989" s="79"/>
      <c r="AM989" s="79"/>
      <c r="AN989" s="79"/>
      <c r="AO989" s="79"/>
      <c r="AP989" s="79"/>
      <c r="AQ989" s="79"/>
      <c r="AR989" s="79"/>
      <c r="AS989" s="79"/>
      <c r="AT989" s="79"/>
      <c r="AU989" s="79"/>
      <c r="AV989" s="79"/>
      <c r="AW989" s="79"/>
      <c r="AX989" s="79"/>
      <c r="AY989" s="79"/>
      <c r="AZ989" s="79"/>
      <c r="BA989" s="79"/>
      <c r="BB989" s="79"/>
      <c r="BC989" s="79"/>
      <c r="BD989" s="79"/>
      <c r="BE989" s="79"/>
      <c r="BF989" s="79"/>
      <c r="BG989" s="79"/>
      <c r="BH989" s="79"/>
      <c r="BI989" s="79"/>
      <c r="BJ989" s="79"/>
      <c r="BK989" s="79"/>
      <c r="BL989" s="79"/>
      <c r="BM989" s="79"/>
      <c r="BN989" s="79"/>
      <c r="BO989" s="79"/>
      <c r="BP989" s="79"/>
    </row>
    <row r="990" spans="1:68" ht="12.7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  <c r="AH990" s="79"/>
      <c r="AI990" s="79"/>
      <c r="AJ990" s="79"/>
      <c r="AK990" s="79"/>
      <c r="AL990" s="79"/>
      <c r="AM990" s="79"/>
      <c r="AN990" s="79"/>
      <c r="AO990" s="79"/>
      <c r="AP990" s="79"/>
      <c r="AQ990" s="79"/>
      <c r="AR990" s="79"/>
      <c r="AS990" s="79"/>
      <c r="AT990" s="79"/>
      <c r="AU990" s="79"/>
      <c r="AV990" s="79"/>
      <c r="AW990" s="79"/>
      <c r="AX990" s="79"/>
      <c r="AY990" s="79"/>
      <c r="AZ990" s="79"/>
      <c r="BA990" s="79"/>
      <c r="BB990" s="79"/>
      <c r="BC990" s="79"/>
      <c r="BD990" s="79"/>
      <c r="BE990" s="79"/>
      <c r="BF990" s="79"/>
      <c r="BG990" s="79"/>
      <c r="BH990" s="79"/>
      <c r="BI990" s="79"/>
      <c r="BJ990" s="79"/>
      <c r="BK990" s="79"/>
      <c r="BL990" s="79"/>
      <c r="BM990" s="79"/>
      <c r="BN990" s="79"/>
      <c r="BO990" s="79"/>
      <c r="BP990" s="79"/>
    </row>
    <row r="991" spans="1:68" ht="12.7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  <c r="AH991" s="79"/>
      <c r="AI991" s="79"/>
      <c r="AJ991" s="79"/>
      <c r="AK991" s="79"/>
      <c r="AL991" s="79"/>
      <c r="AM991" s="79"/>
      <c r="AN991" s="79"/>
      <c r="AO991" s="79"/>
      <c r="AP991" s="79"/>
      <c r="AQ991" s="79"/>
      <c r="AR991" s="79"/>
      <c r="AS991" s="79"/>
      <c r="AT991" s="79"/>
      <c r="AU991" s="79"/>
      <c r="AV991" s="79"/>
      <c r="AW991" s="79"/>
      <c r="AX991" s="79"/>
      <c r="AY991" s="79"/>
      <c r="AZ991" s="79"/>
      <c r="BA991" s="79"/>
      <c r="BB991" s="79"/>
      <c r="BC991" s="79"/>
      <c r="BD991" s="79"/>
      <c r="BE991" s="79"/>
      <c r="BF991" s="79"/>
      <c r="BG991" s="79"/>
      <c r="BH991" s="79"/>
      <c r="BI991" s="79"/>
      <c r="BJ991" s="79"/>
      <c r="BK991" s="79"/>
      <c r="BL991" s="79"/>
      <c r="BM991" s="79"/>
      <c r="BN991" s="79"/>
      <c r="BO991" s="79"/>
      <c r="BP991" s="79"/>
    </row>
    <row r="992" spans="1:68" ht="12.7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  <c r="AH992" s="79"/>
      <c r="AI992" s="79"/>
      <c r="AJ992" s="79"/>
      <c r="AK992" s="79"/>
      <c r="AL992" s="79"/>
      <c r="AM992" s="79"/>
      <c r="AN992" s="79"/>
      <c r="AO992" s="79"/>
      <c r="AP992" s="79"/>
      <c r="AQ992" s="79"/>
      <c r="AR992" s="79"/>
      <c r="AS992" s="79"/>
      <c r="AT992" s="79"/>
      <c r="AU992" s="79"/>
      <c r="AV992" s="79"/>
      <c r="AW992" s="79"/>
      <c r="AX992" s="79"/>
      <c r="AY992" s="79"/>
      <c r="AZ992" s="79"/>
      <c r="BA992" s="79"/>
      <c r="BB992" s="79"/>
      <c r="BC992" s="79"/>
      <c r="BD992" s="79"/>
      <c r="BE992" s="79"/>
      <c r="BF992" s="79"/>
      <c r="BG992" s="79"/>
      <c r="BH992" s="79"/>
      <c r="BI992" s="79"/>
      <c r="BJ992" s="79"/>
      <c r="BK992" s="79"/>
      <c r="BL992" s="79"/>
      <c r="BM992" s="79"/>
      <c r="BN992" s="79"/>
      <c r="BO992" s="79"/>
      <c r="BP992" s="79"/>
    </row>
    <row r="993" spans="1:68" ht="12.7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  <c r="AH993" s="79"/>
      <c r="AI993" s="79"/>
      <c r="AJ993" s="79"/>
      <c r="AK993" s="79"/>
      <c r="AL993" s="79"/>
      <c r="AM993" s="79"/>
      <c r="AN993" s="79"/>
      <c r="AO993" s="79"/>
      <c r="AP993" s="79"/>
      <c r="AQ993" s="79"/>
      <c r="AR993" s="79"/>
      <c r="AS993" s="79"/>
      <c r="AT993" s="79"/>
      <c r="AU993" s="79"/>
      <c r="AV993" s="79"/>
      <c r="AW993" s="79"/>
      <c r="AX993" s="79"/>
      <c r="AY993" s="79"/>
      <c r="AZ993" s="79"/>
      <c r="BA993" s="79"/>
      <c r="BB993" s="79"/>
      <c r="BC993" s="79"/>
      <c r="BD993" s="79"/>
      <c r="BE993" s="79"/>
      <c r="BF993" s="79"/>
      <c r="BG993" s="79"/>
      <c r="BH993" s="79"/>
      <c r="BI993" s="79"/>
      <c r="BJ993" s="79"/>
      <c r="BK993" s="79"/>
      <c r="BL993" s="79"/>
      <c r="BM993" s="79"/>
      <c r="BN993" s="79"/>
      <c r="BO993" s="79"/>
      <c r="BP993" s="79"/>
    </row>
    <row r="994" spans="1:68" ht="12.7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  <c r="AH994" s="79"/>
      <c r="AI994" s="79"/>
      <c r="AJ994" s="79"/>
      <c r="AK994" s="79"/>
      <c r="AL994" s="79"/>
      <c r="AM994" s="79"/>
      <c r="AN994" s="79"/>
      <c r="AO994" s="79"/>
      <c r="AP994" s="79"/>
      <c r="AQ994" s="79"/>
      <c r="AR994" s="79"/>
      <c r="AS994" s="79"/>
      <c r="AT994" s="79"/>
      <c r="AU994" s="79"/>
      <c r="AV994" s="79"/>
      <c r="AW994" s="79"/>
      <c r="AX994" s="79"/>
      <c r="AY994" s="79"/>
      <c r="AZ994" s="79"/>
      <c r="BA994" s="79"/>
      <c r="BB994" s="79"/>
      <c r="BC994" s="79"/>
      <c r="BD994" s="79"/>
      <c r="BE994" s="79"/>
      <c r="BF994" s="79"/>
      <c r="BG994" s="79"/>
      <c r="BH994" s="79"/>
      <c r="BI994" s="79"/>
      <c r="BJ994" s="79"/>
      <c r="BK994" s="79"/>
      <c r="BL994" s="79"/>
      <c r="BM994" s="79"/>
      <c r="BN994" s="79"/>
      <c r="BO994" s="79"/>
      <c r="BP994" s="79"/>
    </row>
    <row r="995" spans="1:68" ht="12.7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  <c r="AH995" s="79"/>
      <c r="AI995" s="79"/>
      <c r="AJ995" s="79"/>
      <c r="AK995" s="79"/>
      <c r="AL995" s="79"/>
      <c r="AM995" s="79"/>
      <c r="AN995" s="79"/>
      <c r="AO995" s="79"/>
      <c r="AP995" s="79"/>
      <c r="AQ995" s="79"/>
      <c r="AR995" s="79"/>
      <c r="AS995" s="79"/>
      <c r="AT995" s="79"/>
      <c r="AU995" s="79"/>
      <c r="AV995" s="79"/>
      <c r="AW995" s="79"/>
      <c r="AX995" s="79"/>
      <c r="AY995" s="79"/>
      <c r="AZ995" s="79"/>
      <c r="BA995" s="79"/>
      <c r="BB995" s="79"/>
      <c r="BC995" s="79"/>
      <c r="BD995" s="79"/>
      <c r="BE995" s="79"/>
      <c r="BF995" s="79"/>
      <c r="BG995" s="79"/>
      <c r="BH995" s="79"/>
      <c r="BI995" s="79"/>
      <c r="BJ995" s="79"/>
      <c r="BK995" s="79"/>
      <c r="BL995" s="79"/>
      <c r="BM995" s="79"/>
      <c r="BN995" s="79"/>
      <c r="BO995" s="79"/>
      <c r="BP995" s="79"/>
    </row>
    <row r="996" spans="1:68" ht="12.7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  <c r="AR996" s="79"/>
      <c r="AS996" s="79"/>
      <c r="AT996" s="79"/>
      <c r="AU996" s="79"/>
      <c r="AV996" s="79"/>
      <c r="AW996" s="79"/>
      <c r="AX996" s="79"/>
      <c r="AY996" s="79"/>
      <c r="AZ996" s="79"/>
      <c r="BA996" s="79"/>
      <c r="BB996" s="79"/>
      <c r="BC996" s="79"/>
      <c r="BD996" s="79"/>
      <c r="BE996" s="79"/>
      <c r="BF996" s="79"/>
      <c r="BG996" s="79"/>
      <c r="BH996" s="79"/>
      <c r="BI996" s="79"/>
      <c r="BJ996" s="79"/>
      <c r="BK996" s="79"/>
      <c r="BL996" s="79"/>
      <c r="BM996" s="79"/>
      <c r="BN996" s="79"/>
      <c r="BO996" s="79"/>
      <c r="BP996" s="79"/>
    </row>
    <row r="997" spans="1:68" ht="12.7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  <c r="AH997" s="79"/>
      <c r="AI997" s="79"/>
      <c r="AJ997" s="79"/>
      <c r="AK997" s="79"/>
      <c r="AL997" s="79"/>
      <c r="AM997" s="79"/>
      <c r="AN997" s="79"/>
      <c r="AO997" s="79"/>
      <c r="AP997" s="79"/>
      <c r="AQ997" s="79"/>
      <c r="AR997" s="79"/>
      <c r="AS997" s="79"/>
      <c r="AT997" s="79"/>
      <c r="AU997" s="79"/>
      <c r="AV997" s="79"/>
      <c r="AW997" s="79"/>
      <c r="AX997" s="79"/>
      <c r="AY997" s="79"/>
      <c r="AZ997" s="79"/>
      <c r="BA997" s="79"/>
      <c r="BB997" s="79"/>
      <c r="BC997" s="79"/>
      <c r="BD997" s="79"/>
      <c r="BE997" s="79"/>
      <c r="BF997" s="79"/>
      <c r="BG997" s="79"/>
      <c r="BH997" s="79"/>
      <c r="BI997" s="79"/>
      <c r="BJ997" s="79"/>
      <c r="BK997" s="79"/>
      <c r="BL997" s="79"/>
      <c r="BM997" s="79"/>
      <c r="BN997" s="79"/>
      <c r="BO997" s="79"/>
      <c r="BP997" s="79"/>
    </row>
    <row r="998" spans="1:68" ht="12.7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  <c r="AH998" s="79"/>
      <c r="AI998" s="79"/>
      <c r="AJ998" s="79"/>
      <c r="AK998" s="79"/>
      <c r="AL998" s="79"/>
      <c r="AM998" s="79"/>
      <c r="AN998" s="79"/>
      <c r="AO998" s="79"/>
      <c r="AP998" s="79"/>
      <c r="AQ998" s="79"/>
      <c r="AR998" s="79"/>
      <c r="AS998" s="79"/>
      <c r="AT998" s="79"/>
      <c r="AU998" s="79"/>
      <c r="AV998" s="79"/>
      <c r="AW998" s="79"/>
      <c r="AX998" s="79"/>
      <c r="AY998" s="79"/>
      <c r="AZ998" s="79"/>
      <c r="BA998" s="79"/>
      <c r="BB998" s="79"/>
      <c r="BC998" s="79"/>
      <c r="BD998" s="79"/>
      <c r="BE998" s="79"/>
      <c r="BF998" s="79"/>
      <c r="BG998" s="79"/>
      <c r="BH998" s="79"/>
      <c r="BI998" s="79"/>
      <c r="BJ998" s="79"/>
      <c r="BK998" s="79"/>
      <c r="BL998" s="79"/>
      <c r="BM998" s="79"/>
      <c r="BN998" s="79"/>
      <c r="BO998" s="79"/>
      <c r="BP998" s="79"/>
    </row>
    <row r="999" spans="1:68" ht="12.7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  <c r="AH999" s="79"/>
      <c r="AI999" s="79"/>
      <c r="AJ999" s="79"/>
      <c r="AK999" s="79"/>
      <c r="AL999" s="79"/>
      <c r="AM999" s="79"/>
      <c r="AN999" s="79"/>
      <c r="AO999" s="79"/>
      <c r="AP999" s="79"/>
      <c r="AQ999" s="79"/>
      <c r="AR999" s="79"/>
      <c r="AS999" s="79"/>
      <c r="AT999" s="79"/>
      <c r="AU999" s="79"/>
      <c r="AV999" s="79"/>
      <c r="AW999" s="79"/>
      <c r="AX999" s="79"/>
      <c r="AY999" s="79"/>
      <c r="AZ999" s="79"/>
      <c r="BA999" s="79"/>
      <c r="BB999" s="79"/>
      <c r="BC999" s="79"/>
      <c r="BD999" s="79"/>
      <c r="BE999" s="79"/>
      <c r="BF999" s="79"/>
      <c r="BG999" s="79"/>
      <c r="BH999" s="79"/>
      <c r="BI999" s="79"/>
      <c r="BJ999" s="79"/>
      <c r="BK999" s="79"/>
      <c r="BL999" s="79"/>
      <c r="BM999" s="79"/>
      <c r="BN999" s="79"/>
      <c r="BO999" s="79"/>
      <c r="BP999" s="79"/>
    </row>
    <row r="1000" spans="1:68" ht="12.7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  <c r="AH1000" s="79"/>
      <c r="AI1000" s="79"/>
      <c r="AJ1000" s="79"/>
      <c r="AK1000" s="79"/>
      <c r="AL1000" s="79"/>
      <c r="AM1000" s="79"/>
      <c r="AN1000" s="79"/>
      <c r="AO1000" s="79"/>
      <c r="AP1000" s="79"/>
      <c r="AQ1000" s="79"/>
      <c r="AR1000" s="79"/>
      <c r="AS1000" s="79"/>
      <c r="AT1000" s="79"/>
      <c r="AU1000" s="79"/>
      <c r="AV1000" s="79"/>
      <c r="AW1000" s="79"/>
      <c r="AX1000" s="79"/>
      <c r="AY1000" s="79"/>
      <c r="AZ1000" s="79"/>
      <c r="BA1000" s="79"/>
      <c r="BB1000" s="79"/>
      <c r="BC1000" s="79"/>
      <c r="BD1000" s="79"/>
      <c r="BE1000" s="79"/>
      <c r="BF1000" s="79"/>
      <c r="BG1000" s="79"/>
      <c r="BH1000" s="79"/>
      <c r="BI1000" s="79"/>
      <c r="BJ1000" s="79"/>
      <c r="BK1000" s="79"/>
      <c r="BL1000" s="79"/>
      <c r="BM1000" s="79"/>
      <c r="BN1000" s="79"/>
      <c r="BO1000" s="79"/>
      <c r="BP1000" s="79"/>
    </row>
    <row r="1001" spans="1:68" ht="15.75" customHeight="1">
      <c r="A1001" s="79"/>
      <c r="B1001" s="79"/>
      <c r="C1001" s="79"/>
      <c r="D1001" s="79"/>
      <c r="E1001" s="79"/>
      <c r="F1001" s="79"/>
      <c r="G1001" s="79"/>
      <c r="H1001" s="79"/>
      <c r="I1001" s="79"/>
      <c r="J1001" s="79"/>
      <c r="K1001" s="79"/>
      <c r="L1001" s="79"/>
      <c r="M1001" s="79"/>
      <c r="N1001" s="79"/>
      <c r="O1001" s="79"/>
      <c r="P1001" s="79"/>
      <c r="Q1001" s="79"/>
      <c r="R1001" s="79"/>
      <c r="S1001" s="79"/>
      <c r="T1001" s="79"/>
      <c r="U1001" s="79"/>
      <c r="V1001" s="79"/>
      <c r="W1001" s="79"/>
      <c r="X1001" s="79"/>
      <c r="Y1001" s="79"/>
      <c r="Z1001" s="79"/>
      <c r="AA1001" s="79"/>
      <c r="AB1001" s="79"/>
      <c r="AC1001" s="79"/>
      <c r="AD1001" s="79"/>
      <c r="AE1001" s="79"/>
      <c r="AF1001" s="79"/>
      <c r="AG1001" s="79"/>
      <c r="AH1001" s="79"/>
      <c r="AI1001" s="79"/>
      <c r="AJ1001" s="79"/>
      <c r="AK1001" s="79"/>
      <c r="AL1001" s="79"/>
      <c r="AM1001" s="79"/>
      <c r="AN1001" s="79"/>
      <c r="AO1001" s="79"/>
      <c r="AP1001" s="79"/>
      <c r="AQ1001" s="79"/>
      <c r="AR1001" s="79"/>
      <c r="AS1001" s="79"/>
      <c r="AT1001" s="79"/>
      <c r="AU1001" s="79"/>
      <c r="AV1001" s="79"/>
    </row>
  </sheetData>
  <mergeCells count="2">
    <mergeCell ref="F3:M3"/>
    <mergeCell ref="V3:AR3"/>
  </mergeCells>
  <hyperlinks>
    <hyperlink ref="A33" r:id="rId1" xr:uid="{00000000-0004-0000-0900-000000000000}"/>
    <hyperlink ref="A1" location="Зміст!A1" display="Зміст" xr:uid="{18462EB5-53DF-DE42-BDEB-49A150A8EF52}"/>
  </hyperlinks>
  <pageMargins left="0.7" right="0.7" top="0.75" bottom="0.75" header="0" footer="0"/>
  <pageSetup orientation="landscape"/>
  <headerFooter>
    <oddFooter>&amp;CФайл:  &amp;F   Сторінка №&amp;P   &amp;D   &amp;T   Пронченко І.І.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B998"/>
  <sheetViews>
    <sheetView workbookViewId="0">
      <selection activeCell="H65" sqref="H65"/>
    </sheetView>
  </sheetViews>
  <sheetFormatPr baseColWidth="10" defaultColWidth="12.6640625" defaultRowHeight="15.75" customHeight="1"/>
  <cols>
    <col min="1" max="1" width="7.5" customWidth="1"/>
    <col min="2" max="2" width="30.5" customWidth="1"/>
    <col min="3" max="3" width="41" bestFit="1" customWidth="1"/>
    <col min="4" max="4" width="6.83203125" customWidth="1"/>
    <col min="5" max="5" width="6.1640625" customWidth="1"/>
    <col min="6" max="6" width="36" customWidth="1"/>
    <col min="7" max="15" width="10.6640625" customWidth="1"/>
    <col min="16" max="16" width="11.6640625" customWidth="1"/>
    <col min="17" max="17" width="32.1640625" customWidth="1"/>
    <col min="18" max="25" width="11.6640625" customWidth="1"/>
    <col min="26" max="26" width="6.5" customWidth="1"/>
    <col min="27" max="27" width="70" customWidth="1"/>
    <col min="28" max="59" width="11.6640625" customWidth="1"/>
    <col min="60" max="62" width="6.6640625" customWidth="1"/>
    <col min="63" max="63" width="5.6640625" customWidth="1"/>
    <col min="64" max="64" width="7.1640625" customWidth="1"/>
    <col min="65" max="65" width="3.1640625" customWidth="1"/>
    <col min="66" max="80" width="7" customWidth="1"/>
  </cols>
  <sheetData>
    <row r="1" spans="1:80" ht="18">
      <c r="A1" s="327" t="s">
        <v>1315</v>
      </c>
    </row>
    <row r="2" spans="1:80" ht="21" thickBot="1">
      <c r="A2" s="343" t="s">
        <v>1348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6"/>
      <c r="BI2" s="116"/>
      <c r="BJ2" s="116"/>
      <c r="BK2" s="116"/>
      <c r="BL2" s="116"/>
      <c r="BM2" s="111"/>
      <c r="BN2" s="111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</row>
    <row r="3" spans="1:80" ht="21" thickBot="1">
      <c r="A3" s="520"/>
      <c r="B3" s="521"/>
      <c r="C3" s="521"/>
      <c r="D3" s="521"/>
      <c r="E3" s="521"/>
      <c r="F3" s="522" t="s">
        <v>1031</v>
      </c>
      <c r="G3" s="523"/>
      <c r="H3" s="523"/>
      <c r="I3" s="523"/>
      <c r="J3" s="523"/>
      <c r="K3" s="523"/>
      <c r="L3" s="523"/>
      <c r="M3" s="523"/>
      <c r="N3" s="523"/>
      <c r="O3" s="523"/>
      <c r="P3" s="524"/>
      <c r="Q3" s="522" t="s">
        <v>1032</v>
      </c>
      <c r="R3" s="523"/>
      <c r="S3" s="523"/>
      <c r="T3" s="523"/>
      <c r="U3" s="523"/>
      <c r="V3" s="523"/>
      <c r="W3" s="523"/>
      <c r="X3" s="523"/>
      <c r="Y3" s="523"/>
      <c r="Z3" s="524"/>
      <c r="AA3" s="525" t="s">
        <v>1034</v>
      </c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7"/>
      <c r="BI3" s="527"/>
      <c r="BJ3" s="527"/>
      <c r="BK3" s="528"/>
      <c r="BL3" s="116"/>
      <c r="BM3" s="111"/>
      <c r="BN3" s="111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</row>
    <row r="4" spans="1:80" ht="151" thickBot="1">
      <c r="A4" s="532" t="s">
        <v>809</v>
      </c>
      <c r="B4" s="533" t="s">
        <v>923</v>
      </c>
      <c r="C4" s="533" t="s">
        <v>924</v>
      </c>
      <c r="D4" s="534" t="s">
        <v>1029</v>
      </c>
      <c r="E4" s="535" t="s">
        <v>1030</v>
      </c>
      <c r="F4" s="536" t="s">
        <v>506</v>
      </c>
      <c r="G4" s="536" t="s">
        <v>1039</v>
      </c>
      <c r="H4" s="536" t="s">
        <v>1040</v>
      </c>
      <c r="I4" s="536" t="s">
        <v>1041</v>
      </c>
      <c r="J4" s="537" t="s">
        <v>1042</v>
      </c>
      <c r="K4" s="536" t="s">
        <v>1043</v>
      </c>
      <c r="L4" s="537" t="s">
        <v>1044</v>
      </c>
      <c r="M4" s="536" t="s">
        <v>1045</v>
      </c>
      <c r="N4" s="537" t="s">
        <v>1046</v>
      </c>
      <c r="O4" s="538" t="s">
        <v>1047</v>
      </c>
      <c r="P4" s="535" t="s">
        <v>1048</v>
      </c>
      <c r="Q4" s="539" t="s">
        <v>1049</v>
      </c>
      <c r="R4" s="536" t="s">
        <v>1050</v>
      </c>
      <c r="S4" s="536" t="s">
        <v>1051</v>
      </c>
      <c r="T4" s="536" t="s">
        <v>1052</v>
      </c>
      <c r="U4" s="536" t="s">
        <v>1484</v>
      </c>
      <c r="V4" s="536" t="s">
        <v>1053</v>
      </c>
      <c r="W4" s="536" t="s">
        <v>1054</v>
      </c>
      <c r="X4" s="536" t="s">
        <v>1055</v>
      </c>
      <c r="Y4" s="540" t="s">
        <v>1056</v>
      </c>
      <c r="Z4" s="540" t="s">
        <v>1033</v>
      </c>
      <c r="AA4" s="541" t="s">
        <v>1478</v>
      </c>
      <c r="AB4" s="536" t="s">
        <v>1057</v>
      </c>
      <c r="AC4" s="536" t="s">
        <v>1479</v>
      </c>
      <c r="AD4" s="536" t="s">
        <v>1480</v>
      </c>
      <c r="AE4" s="536" t="s">
        <v>1058</v>
      </c>
      <c r="AF4" s="536" t="s">
        <v>1481</v>
      </c>
      <c r="AG4" s="536" t="s">
        <v>1059</v>
      </c>
      <c r="AH4" s="536" t="s">
        <v>1060</v>
      </c>
      <c r="AI4" s="537" t="s">
        <v>1061</v>
      </c>
      <c r="AJ4" s="536" t="s">
        <v>1062</v>
      </c>
      <c r="AK4" s="536" t="s">
        <v>1063</v>
      </c>
      <c r="AL4" s="537" t="s">
        <v>1064</v>
      </c>
      <c r="AM4" s="536" t="s">
        <v>1065</v>
      </c>
      <c r="AN4" s="536" t="s">
        <v>1066</v>
      </c>
      <c r="AO4" s="536" t="s">
        <v>1067</v>
      </c>
      <c r="AP4" s="536" t="s">
        <v>1068</v>
      </c>
      <c r="AQ4" s="536" t="s">
        <v>1069</v>
      </c>
      <c r="AR4" s="536" t="s">
        <v>1485</v>
      </c>
      <c r="AS4" s="536" t="s">
        <v>1070</v>
      </c>
      <c r="AT4" s="536" t="s">
        <v>1071</v>
      </c>
      <c r="AU4" s="537" t="s">
        <v>1072</v>
      </c>
      <c r="AV4" s="536" t="s">
        <v>1073</v>
      </c>
      <c r="AW4" s="537" t="s">
        <v>1486</v>
      </c>
      <c r="AX4" s="537" t="s">
        <v>1487</v>
      </c>
      <c r="AY4" s="537" t="s">
        <v>1074</v>
      </c>
      <c r="AZ4" s="536" t="s">
        <v>1482</v>
      </c>
      <c r="BA4" s="536" t="s">
        <v>1075</v>
      </c>
      <c r="BB4" s="536" t="s">
        <v>1076</v>
      </c>
      <c r="BC4" s="536" t="s">
        <v>1077</v>
      </c>
      <c r="BD4" s="536" t="s">
        <v>1483</v>
      </c>
      <c r="BE4" s="536" t="s">
        <v>1488</v>
      </c>
      <c r="BF4" s="537" t="s">
        <v>1078</v>
      </c>
      <c r="BG4" s="538" t="s">
        <v>1489</v>
      </c>
      <c r="BH4" s="540" t="s">
        <v>1035</v>
      </c>
      <c r="BI4" s="542" t="s">
        <v>1036</v>
      </c>
      <c r="BJ4" s="534" t="s">
        <v>1037</v>
      </c>
      <c r="BK4" s="543" t="s">
        <v>1038</v>
      </c>
      <c r="BL4" s="117"/>
      <c r="BM4" s="111"/>
      <c r="BN4" s="118"/>
      <c r="BO4" s="118"/>
      <c r="BP4" s="118"/>
      <c r="BQ4" s="118"/>
      <c r="BR4" s="118"/>
      <c r="BS4" s="118"/>
      <c r="BT4" s="118"/>
      <c r="BU4" s="118"/>
      <c r="BV4" s="118"/>
      <c r="BW4" s="118"/>
      <c r="BX4" s="118"/>
      <c r="BY4" s="118"/>
      <c r="BZ4" s="118"/>
      <c r="CA4" s="118"/>
      <c r="CB4" s="118"/>
    </row>
    <row r="5" spans="1:80" ht="19.5" customHeight="1">
      <c r="A5" s="506">
        <v>1</v>
      </c>
      <c r="B5" s="119" t="s">
        <v>725</v>
      </c>
      <c r="C5" s="119" t="s">
        <v>1413</v>
      </c>
      <c r="D5" s="120">
        <v>25</v>
      </c>
      <c r="E5" s="121">
        <v>1</v>
      </c>
      <c r="F5" s="122"/>
      <c r="G5" s="123"/>
      <c r="H5" s="123"/>
      <c r="I5" s="123"/>
      <c r="J5" s="122"/>
      <c r="K5" s="122"/>
      <c r="L5" s="122"/>
      <c r="M5" s="122"/>
      <c r="N5" s="122"/>
      <c r="O5" s="123"/>
      <c r="P5" s="121">
        <f t="shared" ref="P5:P51" si="0">SUM(F5:O5)</f>
        <v>0</v>
      </c>
      <c r="Q5" s="124"/>
      <c r="R5" s="122"/>
      <c r="S5" s="122"/>
      <c r="T5" s="122"/>
      <c r="U5" s="122"/>
      <c r="V5" s="123"/>
      <c r="W5" s="123"/>
      <c r="X5" s="123"/>
      <c r="Y5" s="121">
        <f t="shared" ref="Y5:Y51" si="1">SUM(Q5:X5)</f>
        <v>0</v>
      </c>
      <c r="Z5" s="121">
        <f t="shared" ref="Z5:Z39" si="2">P5-Y5</f>
        <v>0</v>
      </c>
      <c r="AA5" s="124">
        <v>9</v>
      </c>
      <c r="AB5" s="122"/>
      <c r="AC5" s="122"/>
      <c r="AD5" s="122">
        <v>3</v>
      </c>
      <c r="AE5" s="122"/>
      <c r="AF5" s="122"/>
      <c r="AG5" s="122">
        <v>1</v>
      </c>
      <c r="AH5" s="122"/>
      <c r="AI5" s="122"/>
      <c r="AJ5" s="122"/>
      <c r="AK5" s="122"/>
      <c r="AL5" s="122">
        <v>6</v>
      </c>
      <c r="AM5" s="122"/>
      <c r="AN5" s="122"/>
      <c r="AO5" s="122"/>
      <c r="AP5" s="122"/>
      <c r="AQ5" s="122">
        <v>1</v>
      </c>
      <c r="AR5" s="123"/>
      <c r="AS5" s="123"/>
      <c r="AT5" s="123"/>
      <c r="AU5" s="123"/>
      <c r="AV5" s="123">
        <v>1</v>
      </c>
      <c r="AW5" s="123"/>
      <c r="AX5" s="123"/>
      <c r="AY5" s="123"/>
      <c r="AZ5" s="123"/>
      <c r="BA5" s="123"/>
      <c r="BB5" s="123"/>
      <c r="BC5" s="123">
        <v>4</v>
      </c>
      <c r="BD5" s="122"/>
      <c r="BE5" s="126"/>
      <c r="BF5" s="126"/>
      <c r="BG5" s="127"/>
      <c r="BH5" s="529">
        <f t="shared" ref="BH5:BH51" si="3">SUM(AA5:BG5)</f>
        <v>25</v>
      </c>
      <c r="BI5" s="128">
        <v>1</v>
      </c>
      <c r="BJ5" s="530">
        <f t="shared" ref="BJ5:BJ51" si="4">BH5+BI5</f>
        <v>26</v>
      </c>
      <c r="BK5" s="531"/>
      <c r="BL5" s="129"/>
      <c r="BM5" s="111"/>
      <c r="BN5" s="130"/>
      <c r="BO5" s="130"/>
      <c r="BP5" s="130"/>
      <c r="BQ5" s="130"/>
      <c r="BR5" s="130"/>
      <c r="BS5" s="130"/>
      <c r="BT5" s="130"/>
      <c r="BU5" s="130"/>
      <c r="BV5" s="130"/>
      <c r="BW5" s="130"/>
      <c r="BX5" s="130"/>
      <c r="BY5" s="130"/>
      <c r="BZ5" s="130"/>
      <c r="CA5" s="130"/>
      <c r="CB5" s="130"/>
    </row>
    <row r="6" spans="1:80" ht="19.5" customHeight="1">
      <c r="A6" s="507">
        <v>2</v>
      </c>
      <c r="B6" s="131" t="s">
        <v>504</v>
      </c>
      <c r="C6" s="131" t="s">
        <v>829</v>
      </c>
      <c r="D6" s="120">
        <v>159</v>
      </c>
      <c r="E6" s="125">
        <v>1</v>
      </c>
      <c r="F6" s="132"/>
      <c r="G6" s="133"/>
      <c r="H6" s="133">
        <v>13</v>
      </c>
      <c r="I6" s="133"/>
      <c r="J6" s="132"/>
      <c r="K6" s="132"/>
      <c r="L6" s="132"/>
      <c r="M6" s="132"/>
      <c r="N6" s="132"/>
      <c r="O6" s="133"/>
      <c r="P6" s="125">
        <f t="shared" si="0"/>
        <v>13</v>
      </c>
      <c r="Q6" s="134">
        <v>6</v>
      </c>
      <c r="R6" s="132">
        <v>13</v>
      </c>
      <c r="S6" s="132"/>
      <c r="T6" s="132"/>
      <c r="U6" s="132"/>
      <c r="V6" s="133">
        <v>1</v>
      </c>
      <c r="W6" s="133"/>
      <c r="X6" s="133"/>
      <c r="Y6" s="125">
        <f t="shared" si="1"/>
        <v>20</v>
      </c>
      <c r="Z6" s="125">
        <f t="shared" si="2"/>
        <v>-7</v>
      </c>
      <c r="AA6" s="134">
        <v>61</v>
      </c>
      <c r="AB6" s="132"/>
      <c r="AC6" s="132">
        <v>4</v>
      </c>
      <c r="AD6" s="132">
        <v>5</v>
      </c>
      <c r="AE6" s="132"/>
      <c r="AF6" s="132"/>
      <c r="AG6" s="132"/>
      <c r="AH6" s="132"/>
      <c r="AI6" s="132"/>
      <c r="AJ6" s="132">
        <v>26</v>
      </c>
      <c r="AK6" s="132" t="s">
        <v>1079</v>
      </c>
      <c r="AL6" s="132"/>
      <c r="AM6" s="132"/>
      <c r="AN6" s="132">
        <v>6</v>
      </c>
      <c r="AO6" s="132"/>
      <c r="AP6" s="132"/>
      <c r="AQ6" s="132"/>
      <c r="AR6" s="133">
        <v>50</v>
      </c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2"/>
      <c r="BE6" s="135"/>
      <c r="BF6" s="135"/>
      <c r="BG6" s="136"/>
      <c r="BH6" s="137">
        <f t="shared" si="3"/>
        <v>152</v>
      </c>
      <c r="BI6" s="138">
        <v>1</v>
      </c>
      <c r="BJ6" s="139">
        <f t="shared" si="4"/>
        <v>153</v>
      </c>
      <c r="BK6" s="508"/>
      <c r="BL6" s="129"/>
      <c r="BM6" s="111"/>
      <c r="BN6" s="130"/>
      <c r="BO6" s="130"/>
      <c r="BP6" s="130"/>
      <c r="BQ6" s="130"/>
      <c r="BR6" s="130"/>
      <c r="BS6" s="130"/>
      <c r="BT6" s="130"/>
      <c r="BU6" s="130"/>
      <c r="BV6" s="130"/>
      <c r="BW6" s="130"/>
      <c r="BX6" s="130"/>
      <c r="BY6" s="130"/>
      <c r="BZ6" s="130"/>
      <c r="CA6" s="130"/>
      <c r="CB6" s="130"/>
    </row>
    <row r="7" spans="1:80" ht="19.5" customHeight="1">
      <c r="A7" s="507">
        <v>3</v>
      </c>
      <c r="B7" s="131" t="s">
        <v>510</v>
      </c>
      <c r="C7" s="131" t="s">
        <v>1080</v>
      </c>
      <c r="D7" s="120">
        <v>476</v>
      </c>
      <c r="E7" s="125">
        <v>23</v>
      </c>
      <c r="F7" s="132"/>
      <c r="G7" s="133">
        <v>15</v>
      </c>
      <c r="H7" s="133"/>
      <c r="I7" s="133"/>
      <c r="J7" s="132"/>
      <c r="K7" s="132"/>
      <c r="L7" s="132"/>
      <c r="M7" s="132"/>
      <c r="N7" s="132"/>
      <c r="O7" s="133"/>
      <c r="P7" s="125">
        <f t="shared" si="0"/>
        <v>15</v>
      </c>
      <c r="Q7" s="134"/>
      <c r="R7" s="132"/>
      <c r="S7" s="132"/>
      <c r="T7" s="132"/>
      <c r="U7" s="132">
        <v>2</v>
      </c>
      <c r="V7" s="133"/>
      <c r="W7" s="133">
        <v>3</v>
      </c>
      <c r="X7" s="133"/>
      <c r="Y7" s="125">
        <f t="shared" si="1"/>
        <v>5</v>
      </c>
      <c r="Z7" s="125">
        <f t="shared" si="2"/>
        <v>10</v>
      </c>
      <c r="AA7" s="134"/>
      <c r="AB7" s="132"/>
      <c r="AC7" s="132"/>
      <c r="AD7" s="132">
        <v>12</v>
      </c>
      <c r="AE7" s="132"/>
      <c r="AF7" s="132">
        <v>33</v>
      </c>
      <c r="AG7" s="132"/>
      <c r="AH7" s="132"/>
      <c r="AI7" s="132">
        <v>97</v>
      </c>
      <c r="AJ7" s="132"/>
      <c r="AK7" s="132">
        <v>33</v>
      </c>
      <c r="AL7" s="132">
        <v>8</v>
      </c>
      <c r="AM7" s="132"/>
      <c r="AN7" s="132">
        <v>42</v>
      </c>
      <c r="AO7" s="132"/>
      <c r="AP7" s="132">
        <v>261</v>
      </c>
      <c r="AQ7" s="132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33"/>
      <c r="BC7" s="133"/>
      <c r="BD7" s="132"/>
      <c r="BE7" s="18"/>
      <c r="BF7" s="18"/>
      <c r="BG7" s="140"/>
      <c r="BH7" s="137">
        <f t="shared" si="3"/>
        <v>486</v>
      </c>
      <c r="BI7" s="138">
        <v>28</v>
      </c>
      <c r="BJ7" s="139">
        <f t="shared" si="4"/>
        <v>514</v>
      </c>
      <c r="BK7" s="508" t="s">
        <v>1081</v>
      </c>
      <c r="BL7" s="129"/>
      <c r="BM7" s="111"/>
      <c r="BN7" s="130"/>
      <c r="BO7" s="130"/>
      <c r="BP7" s="130"/>
      <c r="BQ7" s="130"/>
      <c r="BR7" s="130"/>
      <c r="BS7" s="130"/>
      <c r="BT7" s="130"/>
      <c r="BU7" s="130"/>
      <c r="BV7" s="130"/>
      <c r="BW7" s="130"/>
      <c r="BX7" s="130"/>
      <c r="BY7" s="130"/>
      <c r="BZ7" s="130"/>
      <c r="CA7" s="130"/>
      <c r="CB7" s="130"/>
    </row>
    <row r="8" spans="1:80" ht="19.5" customHeight="1">
      <c r="A8" s="507">
        <v>4</v>
      </c>
      <c r="B8" s="131" t="s">
        <v>683</v>
      </c>
      <c r="C8" s="131" t="s">
        <v>893</v>
      </c>
      <c r="D8" s="120">
        <v>93</v>
      </c>
      <c r="E8" s="125">
        <v>7</v>
      </c>
      <c r="F8" s="132"/>
      <c r="G8" s="133"/>
      <c r="H8" s="133"/>
      <c r="I8" s="133"/>
      <c r="J8" s="132"/>
      <c r="K8" s="132"/>
      <c r="L8" s="132"/>
      <c r="M8" s="132"/>
      <c r="N8" s="132"/>
      <c r="O8" s="133"/>
      <c r="P8" s="125">
        <f t="shared" si="0"/>
        <v>0</v>
      </c>
      <c r="Q8" s="134"/>
      <c r="R8" s="132"/>
      <c r="S8" s="132"/>
      <c r="T8" s="132"/>
      <c r="U8" s="132"/>
      <c r="V8" s="133"/>
      <c r="W8" s="133"/>
      <c r="X8" s="133"/>
      <c r="Y8" s="125">
        <f t="shared" si="1"/>
        <v>0</v>
      </c>
      <c r="Z8" s="125">
        <f t="shared" si="2"/>
        <v>0</v>
      </c>
      <c r="AA8" s="134">
        <v>34</v>
      </c>
      <c r="AB8" s="132">
        <v>30</v>
      </c>
      <c r="AC8" s="132"/>
      <c r="AD8" s="132"/>
      <c r="AE8" s="132"/>
      <c r="AF8" s="132">
        <v>1</v>
      </c>
      <c r="AG8" s="132"/>
      <c r="AH8" s="132"/>
      <c r="AI8" s="132"/>
      <c r="AJ8" s="132"/>
      <c r="AK8" s="132"/>
      <c r="AL8" s="132"/>
      <c r="AM8" s="132"/>
      <c r="AN8" s="132">
        <v>4</v>
      </c>
      <c r="AO8" s="132"/>
      <c r="AP8" s="132">
        <v>8</v>
      </c>
      <c r="AQ8" s="132"/>
      <c r="AR8" s="133">
        <v>16</v>
      </c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2"/>
      <c r="BE8" s="18"/>
      <c r="BF8" s="18"/>
      <c r="BG8" s="140"/>
      <c r="BH8" s="137">
        <f t="shared" si="3"/>
        <v>93</v>
      </c>
      <c r="BI8" s="138">
        <v>7</v>
      </c>
      <c r="BJ8" s="139">
        <f t="shared" si="4"/>
        <v>100</v>
      </c>
      <c r="BK8" s="508"/>
      <c r="BL8" s="129"/>
      <c r="BM8" s="111"/>
      <c r="BN8" s="130"/>
      <c r="BO8" s="130"/>
      <c r="BP8" s="130"/>
      <c r="BQ8" s="130"/>
      <c r="BR8" s="130"/>
      <c r="BS8" s="130"/>
      <c r="BT8" s="130"/>
      <c r="BU8" s="130"/>
      <c r="BV8" s="130"/>
      <c r="BW8" s="130"/>
      <c r="BX8" s="130"/>
      <c r="BY8" s="130"/>
      <c r="BZ8" s="130"/>
      <c r="CA8" s="130"/>
      <c r="CB8" s="130"/>
    </row>
    <row r="9" spans="1:80" ht="19.5" customHeight="1">
      <c r="A9" s="507">
        <v>5</v>
      </c>
      <c r="B9" s="131" t="s">
        <v>681</v>
      </c>
      <c r="C9" s="131" t="s">
        <v>898</v>
      </c>
      <c r="D9" s="120">
        <v>96</v>
      </c>
      <c r="E9" s="125">
        <v>4</v>
      </c>
      <c r="F9" s="132"/>
      <c r="G9" s="133"/>
      <c r="H9" s="133"/>
      <c r="I9" s="133"/>
      <c r="J9" s="132"/>
      <c r="K9" s="132"/>
      <c r="L9" s="132">
        <v>4</v>
      </c>
      <c r="M9" s="132"/>
      <c r="N9" s="132"/>
      <c r="O9" s="133"/>
      <c r="P9" s="125">
        <f t="shared" si="0"/>
        <v>4</v>
      </c>
      <c r="Q9" s="134"/>
      <c r="R9" s="132">
        <v>10</v>
      </c>
      <c r="S9" s="132"/>
      <c r="T9" s="132"/>
      <c r="U9" s="132"/>
      <c r="V9" s="133"/>
      <c r="W9" s="133"/>
      <c r="X9" s="133"/>
      <c r="Y9" s="125">
        <f t="shared" si="1"/>
        <v>10</v>
      </c>
      <c r="Z9" s="125">
        <f t="shared" si="2"/>
        <v>-6</v>
      </c>
      <c r="AA9" s="134">
        <v>22</v>
      </c>
      <c r="AB9" s="132"/>
      <c r="AC9" s="132"/>
      <c r="AD9" s="132">
        <v>25</v>
      </c>
      <c r="AE9" s="132"/>
      <c r="AF9" s="132"/>
      <c r="AG9" s="132"/>
      <c r="AH9" s="132"/>
      <c r="AI9" s="132"/>
      <c r="AJ9" s="132"/>
      <c r="AK9" s="132"/>
      <c r="AL9" s="132"/>
      <c r="AM9" s="132"/>
      <c r="AN9" s="132">
        <v>2</v>
      </c>
      <c r="AO9" s="132"/>
      <c r="AP9" s="132"/>
      <c r="AQ9" s="132"/>
      <c r="AR9" s="133">
        <v>3</v>
      </c>
      <c r="AS9" s="133"/>
      <c r="AT9" s="133"/>
      <c r="AU9" s="133"/>
      <c r="AV9" s="133"/>
      <c r="AW9" s="133"/>
      <c r="AX9" s="133">
        <v>38</v>
      </c>
      <c r="AY9" s="133"/>
      <c r="AZ9" s="133"/>
      <c r="BA9" s="133"/>
      <c r="BB9" s="133"/>
      <c r="BC9" s="133"/>
      <c r="BD9" s="132"/>
      <c r="BE9" s="135"/>
      <c r="BF9" s="135"/>
      <c r="BG9" s="136"/>
      <c r="BH9" s="137">
        <f t="shared" si="3"/>
        <v>90</v>
      </c>
      <c r="BI9" s="138">
        <v>4</v>
      </c>
      <c r="BJ9" s="139">
        <f t="shared" si="4"/>
        <v>94</v>
      </c>
      <c r="BK9" s="508"/>
      <c r="BL9" s="129"/>
      <c r="BM9" s="111"/>
      <c r="BN9" s="130"/>
      <c r="BO9" s="130"/>
      <c r="BP9" s="130"/>
      <c r="BQ9" s="130"/>
      <c r="BR9" s="130"/>
      <c r="BS9" s="130"/>
      <c r="BT9" s="130"/>
      <c r="BU9" s="130"/>
      <c r="BV9" s="130"/>
      <c r="BW9" s="130"/>
      <c r="BX9" s="130"/>
      <c r="BY9" s="130"/>
      <c r="BZ9" s="130"/>
      <c r="CA9" s="130"/>
      <c r="CB9" s="130"/>
    </row>
    <row r="10" spans="1:80" ht="19.5" customHeight="1">
      <c r="A10" s="507">
        <v>6</v>
      </c>
      <c r="B10" s="131" t="s">
        <v>508</v>
      </c>
      <c r="C10" s="131" t="s">
        <v>940</v>
      </c>
      <c r="D10" s="120">
        <v>121</v>
      </c>
      <c r="E10" s="125">
        <v>0</v>
      </c>
      <c r="F10" s="132"/>
      <c r="G10" s="133"/>
      <c r="H10" s="133"/>
      <c r="I10" s="133"/>
      <c r="J10" s="132"/>
      <c r="K10" s="132"/>
      <c r="L10" s="132"/>
      <c r="M10" s="132"/>
      <c r="N10" s="132"/>
      <c r="O10" s="133"/>
      <c r="P10" s="125">
        <f t="shared" si="0"/>
        <v>0</v>
      </c>
      <c r="Q10" s="134"/>
      <c r="R10" s="132"/>
      <c r="S10" s="132"/>
      <c r="T10" s="132"/>
      <c r="U10" s="132"/>
      <c r="V10" s="133"/>
      <c r="W10" s="133"/>
      <c r="X10" s="133"/>
      <c r="Y10" s="125">
        <f t="shared" si="1"/>
        <v>0</v>
      </c>
      <c r="Z10" s="125">
        <f t="shared" si="2"/>
        <v>0</v>
      </c>
      <c r="AA10" s="134"/>
      <c r="AB10" s="132"/>
      <c r="AC10" s="132"/>
      <c r="AD10" s="20"/>
      <c r="AE10" s="20"/>
      <c r="AF10" s="132"/>
      <c r="AG10" s="132">
        <v>5</v>
      </c>
      <c r="AH10" s="132"/>
      <c r="AI10" s="132"/>
      <c r="AJ10" s="132">
        <v>42</v>
      </c>
      <c r="AK10" s="132"/>
      <c r="AL10" s="132"/>
      <c r="AM10" s="132"/>
      <c r="AN10" s="132">
        <v>12</v>
      </c>
      <c r="AO10" s="132"/>
      <c r="AP10" s="132">
        <v>2</v>
      </c>
      <c r="AQ10" s="132"/>
      <c r="AR10" s="133"/>
      <c r="AS10" s="133"/>
      <c r="AT10" s="133"/>
      <c r="AU10" s="133"/>
      <c r="AV10" s="133"/>
      <c r="AW10" s="133">
        <v>60</v>
      </c>
      <c r="AX10" s="133"/>
      <c r="AY10" s="133"/>
      <c r="AZ10" s="133"/>
      <c r="BA10" s="133"/>
      <c r="BB10" s="133"/>
      <c r="BC10" s="133"/>
      <c r="BD10" s="132"/>
      <c r="BE10" s="135"/>
      <c r="BF10" s="135"/>
      <c r="BG10" s="136"/>
      <c r="BH10" s="137">
        <f t="shared" si="3"/>
        <v>121</v>
      </c>
      <c r="BI10" s="138">
        <v>0</v>
      </c>
      <c r="BJ10" s="139">
        <f t="shared" si="4"/>
        <v>121</v>
      </c>
      <c r="BK10" s="508"/>
      <c r="BL10" s="129"/>
      <c r="BM10" s="111"/>
      <c r="BN10" s="130"/>
      <c r="BO10" s="130"/>
      <c r="BP10" s="130"/>
      <c r="BQ10" s="130"/>
      <c r="BR10" s="130"/>
      <c r="BS10" s="130"/>
      <c r="BT10" s="130"/>
      <c r="BU10" s="130"/>
      <c r="BV10" s="130"/>
      <c r="BW10" s="130"/>
      <c r="BX10" s="130"/>
      <c r="BY10" s="130"/>
      <c r="BZ10" s="130"/>
      <c r="CA10" s="130"/>
      <c r="CB10" s="130"/>
    </row>
    <row r="11" spans="1:80" ht="19.5" customHeight="1">
      <c r="A11" s="507">
        <v>7</v>
      </c>
      <c r="B11" s="131" t="s">
        <v>716</v>
      </c>
      <c r="C11" s="131" t="s">
        <v>880</v>
      </c>
      <c r="D11" s="120">
        <v>59</v>
      </c>
      <c r="E11" s="125">
        <v>1</v>
      </c>
      <c r="F11" s="132"/>
      <c r="G11" s="133"/>
      <c r="H11" s="133"/>
      <c r="I11" s="133"/>
      <c r="J11" s="132"/>
      <c r="K11" s="132"/>
      <c r="L11" s="132"/>
      <c r="M11" s="132"/>
      <c r="N11" s="132"/>
      <c r="O11" s="133"/>
      <c r="P11" s="125">
        <f t="shared" si="0"/>
        <v>0</v>
      </c>
      <c r="Q11" s="134">
        <v>3</v>
      </c>
      <c r="R11" s="132"/>
      <c r="S11" s="132"/>
      <c r="T11" s="132"/>
      <c r="U11" s="132"/>
      <c r="V11" s="133">
        <v>1</v>
      </c>
      <c r="W11" s="133"/>
      <c r="X11" s="133"/>
      <c r="Y11" s="125">
        <f t="shared" si="1"/>
        <v>4</v>
      </c>
      <c r="Z11" s="125">
        <f t="shared" si="2"/>
        <v>-4</v>
      </c>
      <c r="AA11" s="134"/>
      <c r="AB11" s="132"/>
      <c r="AC11" s="132"/>
      <c r="AD11" s="38"/>
      <c r="AE11" s="38"/>
      <c r="AF11" s="132"/>
      <c r="AG11" s="132">
        <v>1</v>
      </c>
      <c r="AH11" s="132"/>
      <c r="AI11" s="132"/>
      <c r="AJ11" s="132">
        <v>51</v>
      </c>
      <c r="AK11" s="132"/>
      <c r="AL11" s="132"/>
      <c r="AM11" s="132"/>
      <c r="AN11" s="132">
        <v>3</v>
      </c>
      <c r="AO11" s="132"/>
      <c r="AP11" s="132"/>
      <c r="AQ11" s="132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2"/>
      <c r="BE11" s="18"/>
      <c r="BF11" s="18"/>
      <c r="BG11" s="140"/>
      <c r="BH11" s="137">
        <f t="shared" si="3"/>
        <v>55</v>
      </c>
      <c r="BI11" s="138">
        <v>1</v>
      </c>
      <c r="BJ11" s="139">
        <f t="shared" si="4"/>
        <v>56</v>
      </c>
      <c r="BK11" s="508"/>
      <c r="BL11" s="129"/>
      <c r="BM11" s="111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</row>
    <row r="12" spans="1:80" ht="19.5" customHeight="1">
      <c r="A12" s="507">
        <v>8</v>
      </c>
      <c r="B12" s="131" t="s">
        <v>731</v>
      </c>
      <c r="C12" s="131" t="s">
        <v>1419</v>
      </c>
      <c r="D12" s="120">
        <v>79</v>
      </c>
      <c r="E12" s="125">
        <v>1</v>
      </c>
      <c r="F12" s="132"/>
      <c r="G12" s="133"/>
      <c r="H12" s="133"/>
      <c r="I12" s="133"/>
      <c r="J12" s="132"/>
      <c r="K12" s="132"/>
      <c r="L12" s="132"/>
      <c r="M12" s="132"/>
      <c r="N12" s="132"/>
      <c r="O12" s="133"/>
      <c r="P12" s="125">
        <f t="shared" si="0"/>
        <v>0</v>
      </c>
      <c r="Q12" s="134">
        <v>9</v>
      </c>
      <c r="R12" s="132"/>
      <c r="S12" s="132"/>
      <c r="T12" s="132"/>
      <c r="U12" s="132"/>
      <c r="V12" s="133">
        <v>1</v>
      </c>
      <c r="W12" s="133"/>
      <c r="X12" s="133"/>
      <c r="Y12" s="125">
        <f t="shared" si="1"/>
        <v>10</v>
      </c>
      <c r="Z12" s="125">
        <f t="shared" si="2"/>
        <v>-10</v>
      </c>
      <c r="AA12" s="134"/>
      <c r="AB12" s="132"/>
      <c r="AC12" s="132"/>
      <c r="AD12" s="132">
        <v>1</v>
      </c>
      <c r="AE12" s="132"/>
      <c r="AF12" s="132"/>
      <c r="AG12" s="132"/>
      <c r="AH12" s="132"/>
      <c r="AI12" s="132"/>
      <c r="AJ12" s="132">
        <v>13</v>
      </c>
      <c r="AK12" s="132"/>
      <c r="AL12" s="132"/>
      <c r="AM12" s="132"/>
      <c r="AN12" s="132">
        <v>5</v>
      </c>
      <c r="AO12" s="132"/>
      <c r="AP12" s="132"/>
      <c r="AQ12" s="132"/>
      <c r="AR12" s="133">
        <v>29</v>
      </c>
      <c r="AS12" s="133"/>
      <c r="AT12" s="133"/>
      <c r="AU12" s="133">
        <v>4</v>
      </c>
      <c r="AV12" s="133"/>
      <c r="AW12" s="133"/>
      <c r="AX12" s="133"/>
      <c r="AY12" s="133"/>
      <c r="AZ12" s="133"/>
      <c r="BA12" s="133">
        <v>17</v>
      </c>
      <c r="BB12" s="133"/>
      <c r="BC12" s="133"/>
      <c r="BD12" s="132"/>
      <c r="BE12" s="18"/>
      <c r="BF12" s="18"/>
      <c r="BG12" s="140"/>
      <c r="BH12" s="137">
        <f t="shared" si="3"/>
        <v>69</v>
      </c>
      <c r="BI12" s="138">
        <v>1</v>
      </c>
      <c r="BJ12" s="139">
        <f t="shared" si="4"/>
        <v>70</v>
      </c>
      <c r="BK12" s="508"/>
      <c r="BL12" s="129"/>
      <c r="BM12" s="111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</row>
    <row r="13" spans="1:80" ht="19.5" customHeight="1">
      <c r="A13" s="507">
        <v>9</v>
      </c>
      <c r="B13" s="131" t="s">
        <v>702</v>
      </c>
      <c r="C13" s="131" t="s">
        <v>1420</v>
      </c>
      <c r="D13" s="120">
        <v>120</v>
      </c>
      <c r="E13" s="125">
        <v>5</v>
      </c>
      <c r="F13" s="132"/>
      <c r="G13" s="133"/>
      <c r="H13" s="133"/>
      <c r="I13" s="133"/>
      <c r="J13" s="132"/>
      <c r="K13" s="132"/>
      <c r="L13" s="132"/>
      <c r="M13" s="132"/>
      <c r="N13" s="132"/>
      <c r="O13" s="133"/>
      <c r="P13" s="125">
        <f t="shared" si="0"/>
        <v>0</v>
      </c>
      <c r="Q13" s="134"/>
      <c r="R13" s="132">
        <v>7</v>
      </c>
      <c r="S13" s="132"/>
      <c r="T13" s="132"/>
      <c r="U13" s="132"/>
      <c r="V13" s="133"/>
      <c r="W13" s="133"/>
      <c r="X13" s="133"/>
      <c r="Y13" s="125">
        <f t="shared" si="1"/>
        <v>7</v>
      </c>
      <c r="Z13" s="125">
        <f t="shared" si="2"/>
        <v>-7</v>
      </c>
      <c r="AA13" s="134">
        <v>64</v>
      </c>
      <c r="AB13" s="132"/>
      <c r="AC13" s="132"/>
      <c r="AD13" s="132">
        <v>12</v>
      </c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>
        <v>33</v>
      </c>
      <c r="AQ13" s="132">
        <v>2</v>
      </c>
      <c r="AR13" s="133"/>
      <c r="AS13" s="133"/>
      <c r="AT13" s="133"/>
      <c r="AU13" s="133"/>
      <c r="AV13" s="133"/>
      <c r="AW13" s="133">
        <v>2</v>
      </c>
      <c r="AX13" s="133"/>
      <c r="AY13" s="133"/>
      <c r="AZ13" s="133"/>
      <c r="BA13" s="133"/>
      <c r="BB13" s="133"/>
      <c r="BC13" s="133"/>
      <c r="BD13" s="132"/>
      <c r="BE13" s="18"/>
      <c r="BF13" s="18"/>
      <c r="BG13" s="140"/>
      <c r="BH13" s="137">
        <f t="shared" si="3"/>
        <v>113</v>
      </c>
      <c r="BI13" s="138">
        <v>5</v>
      </c>
      <c r="BJ13" s="139">
        <f t="shared" si="4"/>
        <v>118</v>
      </c>
      <c r="BK13" s="508"/>
      <c r="BL13" s="129"/>
      <c r="BM13" s="111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</row>
    <row r="14" spans="1:80" ht="19.5" customHeight="1">
      <c r="A14" s="507">
        <v>10</v>
      </c>
      <c r="B14" s="131" t="s">
        <v>710</v>
      </c>
      <c r="C14" s="131" t="s">
        <v>852</v>
      </c>
      <c r="D14" s="120">
        <v>52</v>
      </c>
      <c r="E14" s="125">
        <v>1</v>
      </c>
      <c r="F14" s="132"/>
      <c r="G14" s="133"/>
      <c r="H14" s="133"/>
      <c r="I14" s="133">
        <v>10</v>
      </c>
      <c r="J14" s="132"/>
      <c r="K14" s="132"/>
      <c r="L14" s="132"/>
      <c r="M14" s="132"/>
      <c r="N14" s="132"/>
      <c r="O14" s="133"/>
      <c r="P14" s="125">
        <f t="shared" si="0"/>
        <v>10</v>
      </c>
      <c r="Q14" s="134"/>
      <c r="R14" s="132">
        <v>3</v>
      </c>
      <c r="S14" s="132"/>
      <c r="T14" s="132">
        <v>2</v>
      </c>
      <c r="U14" s="132">
        <v>1</v>
      </c>
      <c r="V14" s="133"/>
      <c r="W14" s="133"/>
      <c r="X14" s="133"/>
      <c r="Y14" s="125">
        <f t="shared" si="1"/>
        <v>6</v>
      </c>
      <c r="Z14" s="125">
        <f t="shared" si="2"/>
        <v>4</v>
      </c>
      <c r="AA14" s="134">
        <v>12</v>
      </c>
      <c r="AB14" s="132"/>
      <c r="AC14" s="132"/>
      <c r="AD14" s="132">
        <v>4</v>
      </c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>
        <v>5</v>
      </c>
      <c r="AP14" s="132">
        <v>14</v>
      </c>
      <c r="AQ14" s="132"/>
      <c r="AR14" s="133"/>
      <c r="AS14" s="133"/>
      <c r="AT14" s="133">
        <v>4</v>
      </c>
      <c r="AU14" s="133"/>
      <c r="AV14" s="133"/>
      <c r="AW14" s="133"/>
      <c r="AX14" s="133"/>
      <c r="AY14" s="133">
        <v>1</v>
      </c>
      <c r="AZ14" s="133"/>
      <c r="BA14" s="133"/>
      <c r="BB14" s="133"/>
      <c r="BC14" s="133"/>
      <c r="BD14" s="132">
        <v>16</v>
      </c>
      <c r="BE14" s="135"/>
      <c r="BF14" s="18"/>
      <c r="BG14" s="140"/>
      <c r="BH14" s="137">
        <f t="shared" si="3"/>
        <v>56</v>
      </c>
      <c r="BI14" s="138">
        <v>1</v>
      </c>
      <c r="BJ14" s="139">
        <f t="shared" si="4"/>
        <v>57</v>
      </c>
      <c r="BK14" s="508"/>
      <c r="BL14" s="129"/>
      <c r="BM14" s="111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</row>
    <row r="15" spans="1:80" ht="19.5" customHeight="1">
      <c r="A15" s="507">
        <v>11</v>
      </c>
      <c r="B15" s="131" t="s">
        <v>498</v>
      </c>
      <c r="C15" s="131" t="s">
        <v>822</v>
      </c>
      <c r="D15" s="120">
        <v>160</v>
      </c>
      <c r="E15" s="125">
        <v>5</v>
      </c>
      <c r="F15" s="132"/>
      <c r="G15" s="133"/>
      <c r="H15" s="133"/>
      <c r="I15" s="133"/>
      <c r="J15" s="132"/>
      <c r="K15" s="132">
        <v>8</v>
      </c>
      <c r="L15" s="132"/>
      <c r="M15" s="132"/>
      <c r="N15" s="132"/>
      <c r="O15" s="133"/>
      <c r="P15" s="125">
        <f t="shared" si="0"/>
        <v>8</v>
      </c>
      <c r="Q15" s="134"/>
      <c r="R15" s="18">
        <v>10</v>
      </c>
      <c r="S15" s="18"/>
      <c r="T15" s="18"/>
      <c r="U15" s="18"/>
      <c r="V15" s="141"/>
      <c r="W15" s="141"/>
      <c r="X15" s="141"/>
      <c r="Y15" s="142">
        <f t="shared" si="1"/>
        <v>10</v>
      </c>
      <c r="Z15" s="142">
        <f t="shared" si="2"/>
        <v>-2</v>
      </c>
      <c r="AA15" s="143">
        <v>99</v>
      </c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>
        <v>5</v>
      </c>
      <c r="AO15" s="132"/>
      <c r="AP15" s="132">
        <v>40</v>
      </c>
      <c r="AQ15" s="132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2"/>
      <c r="BE15" s="18">
        <v>14</v>
      </c>
      <c r="BF15" s="18"/>
      <c r="BG15" s="140"/>
      <c r="BH15" s="137">
        <f t="shared" si="3"/>
        <v>158</v>
      </c>
      <c r="BI15" s="138">
        <v>5</v>
      </c>
      <c r="BJ15" s="139">
        <f t="shared" si="4"/>
        <v>163</v>
      </c>
      <c r="BK15" s="508"/>
      <c r="BL15" s="129"/>
      <c r="BM15" s="111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</row>
    <row r="16" spans="1:80" ht="19.5" customHeight="1">
      <c r="A16" s="507">
        <v>12</v>
      </c>
      <c r="B16" s="131" t="s">
        <v>714</v>
      </c>
      <c r="C16" s="131" t="s">
        <v>869</v>
      </c>
      <c r="D16" s="120">
        <v>89</v>
      </c>
      <c r="E16" s="125">
        <v>1</v>
      </c>
      <c r="F16" s="132"/>
      <c r="G16" s="133"/>
      <c r="H16" s="133"/>
      <c r="I16" s="133"/>
      <c r="J16" s="132"/>
      <c r="K16" s="132"/>
      <c r="L16" s="132"/>
      <c r="M16" s="132"/>
      <c r="N16" s="132"/>
      <c r="O16" s="133"/>
      <c r="P16" s="125">
        <f t="shared" si="0"/>
        <v>0</v>
      </c>
      <c r="Q16" s="134"/>
      <c r="R16" s="132"/>
      <c r="S16" s="132"/>
      <c r="T16" s="132"/>
      <c r="U16" s="132"/>
      <c r="V16" s="133"/>
      <c r="W16" s="133"/>
      <c r="X16" s="133"/>
      <c r="Y16" s="125">
        <f t="shared" si="1"/>
        <v>0</v>
      </c>
      <c r="Z16" s="125">
        <f t="shared" si="2"/>
        <v>0</v>
      </c>
      <c r="AA16" s="134"/>
      <c r="AB16" s="132"/>
      <c r="AC16" s="132"/>
      <c r="AD16" s="132">
        <v>2</v>
      </c>
      <c r="AE16" s="132"/>
      <c r="AF16" s="132"/>
      <c r="AG16" s="132"/>
      <c r="AH16" s="132"/>
      <c r="AI16" s="132"/>
      <c r="AJ16" s="132">
        <v>60</v>
      </c>
      <c r="AK16" s="132"/>
      <c r="AL16" s="132"/>
      <c r="AM16" s="132"/>
      <c r="AN16" s="132">
        <v>1</v>
      </c>
      <c r="AO16" s="132"/>
      <c r="AP16" s="132"/>
      <c r="AQ16" s="132"/>
      <c r="AR16" s="133"/>
      <c r="AS16" s="133"/>
      <c r="AT16" s="133"/>
      <c r="AU16" s="133"/>
      <c r="AV16" s="133">
        <v>18</v>
      </c>
      <c r="AW16" s="133"/>
      <c r="AX16" s="133"/>
      <c r="AY16" s="133"/>
      <c r="AZ16" s="133"/>
      <c r="BA16" s="133"/>
      <c r="BB16" s="133">
        <v>1</v>
      </c>
      <c r="BC16" s="133"/>
      <c r="BD16" s="132">
        <v>7</v>
      </c>
      <c r="BE16" s="144"/>
      <c r="BF16" s="135"/>
      <c r="BG16" s="144"/>
      <c r="BH16" s="137">
        <f t="shared" si="3"/>
        <v>89</v>
      </c>
      <c r="BI16" s="138">
        <v>1</v>
      </c>
      <c r="BJ16" s="139">
        <f t="shared" si="4"/>
        <v>90</v>
      </c>
      <c r="BK16" s="508"/>
      <c r="BL16" s="129"/>
      <c r="BM16" s="111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</row>
    <row r="17" spans="1:80" ht="19.5" customHeight="1">
      <c r="A17" s="507">
        <v>13</v>
      </c>
      <c r="B17" s="131" t="s">
        <v>650</v>
      </c>
      <c r="C17" s="131" t="s">
        <v>895</v>
      </c>
      <c r="D17" s="120">
        <v>96</v>
      </c>
      <c r="E17" s="125">
        <v>3</v>
      </c>
      <c r="F17" s="132"/>
      <c r="G17" s="133"/>
      <c r="H17" s="133"/>
      <c r="I17" s="133"/>
      <c r="J17" s="132"/>
      <c r="K17" s="132"/>
      <c r="L17" s="132"/>
      <c r="M17" s="132"/>
      <c r="N17" s="132"/>
      <c r="O17" s="133"/>
      <c r="P17" s="125">
        <f t="shared" si="0"/>
        <v>0</v>
      </c>
      <c r="Q17" s="143"/>
      <c r="R17" s="132"/>
      <c r="S17" s="132"/>
      <c r="T17" s="132"/>
      <c r="U17" s="132"/>
      <c r="V17" s="133"/>
      <c r="W17" s="133"/>
      <c r="X17" s="133"/>
      <c r="Y17" s="125">
        <f t="shared" si="1"/>
        <v>0</v>
      </c>
      <c r="Z17" s="125">
        <f t="shared" si="2"/>
        <v>0</v>
      </c>
      <c r="AA17" s="134"/>
      <c r="AB17" s="132"/>
      <c r="AC17" s="132"/>
      <c r="AD17" s="132"/>
      <c r="AE17" s="132"/>
      <c r="AF17" s="132"/>
      <c r="AG17" s="132">
        <v>6</v>
      </c>
      <c r="AH17" s="132"/>
      <c r="AI17" s="132"/>
      <c r="AJ17" s="18">
        <v>58</v>
      </c>
      <c r="AK17" s="132"/>
      <c r="AL17" s="132"/>
      <c r="AM17" s="132"/>
      <c r="AN17" s="132">
        <v>10</v>
      </c>
      <c r="AO17" s="132"/>
      <c r="AP17" s="132"/>
      <c r="AQ17" s="132"/>
      <c r="AR17" s="133"/>
      <c r="AS17" s="133"/>
      <c r="AT17" s="133"/>
      <c r="AU17" s="133">
        <v>4</v>
      </c>
      <c r="AV17" s="133">
        <v>8</v>
      </c>
      <c r="AW17" s="133"/>
      <c r="AX17" s="133"/>
      <c r="AY17" s="133"/>
      <c r="AZ17" s="133"/>
      <c r="BA17" s="133"/>
      <c r="BB17" s="133"/>
      <c r="BC17" s="133"/>
      <c r="BD17" s="132"/>
      <c r="BE17" s="141"/>
      <c r="BF17" s="18"/>
      <c r="BG17" s="141">
        <v>10</v>
      </c>
      <c r="BH17" s="145">
        <f t="shared" si="3"/>
        <v>96</v>
      </c>
      <c r="BI17" s="140">
        <v>3</v>
      </c>
      <c r="BJ17" s="146">
        <f t="shared" si="4"/>
        <v>99</v>
      </c>
      <c r="BK17" s="509"/>
      <c r="BL17" s="147"/>
      <c r="BM17" s="111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</row>
    <row r="18" spans="1:80" ht="19.5" customHeight="1">
      <c r="A18" s="487">
        <v>14</v>
      </c>
      <c r="B18" s="148" t="s">
        <v>693</v>
      </c>
      <c r="C18" s="148" t="s">
        <v>1421</v>
      </c>
      <c r="D18" s="149">
        <v>51</v>
      </c>
      <c r="E18" s="142">
        <v>1</v>
      </c>
      <c r="F18" s="18"/>
      <c r="G18" s="141"/>
      <c r="H18" s="141"/>
      <c r="I18" s="141"/>
      <c r="J18" s="18"/>
      <c r="K18" s="18"/>
      <c r="L18" s="18"/>
      <c r="M18" s="18"/>
      <c r="N18" s="18"/>
      <c r="O18" s="141"/>
      <c r="P18" s="142">
        <f t="shared" si="0"/>
        <v>0</v>
      </c>
      <c r="Q18" s="143"/>
      <c r="R18" s="18"/>
      <c r="S18" s="18"/>
      <c r="T18" s="18"/>
      <c r="U18" s="18"/>
      <c r="V18" s="141"/>
      <c r="W18" s="141"/>
      <c r="X18" s="141"/>
      <c r="Y18" s="142">
        <f t="shared" si="1"/>
        <v>0</v>
      </c>
      <c r="Z18" s="142">
        <f t="shared" si="2"/>
        <v>0</v>
      </c>
      <c r="AA18" s="143">
        <v>4</v>
      </c>
      <c r="AB18" s="18"/>
      <c r="AC18" s="18"/>
      <c r="AD18" s="18">
        <v>6</v>
      </c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41"/>
      <c r="AR18" s="141"/>
      <c r="AS18" s="141"/>
      <c r="AT18" s="141"/>
      <c r="AU18" s="141"/>
      <c r="AV18" s="141">
        <v>41</v>
      </c>
      <c r="AW18" s="141"/>
      <c r="AX18" s="141"/>
      <c r="AY18" s="141"/>
      <c r="AZ18" s="141"/>
      <c r="BA18" s="141"/>
      <c r="BB18" s="141"/>
      <c r="BC18" s="141"/>
      <c r="BD18" s="18"/>
      <c r="BE18" s="141"/>
      <c r="BF18" s="18"/>
      <c r="BG18" s="141"/>
      <c r="BH18" s="145">
        <f t="shared" si="3"/>
        <v>51</v>
      </c>
      <c r="BI18" s="140">
        <v>1</v>
      </c>
      <c r="BJ18" s="146">
        <f t="shared" si="4"/>
        <v>52</v>
      </c>
      <c r="BK18" s="509"/>
      <c r="BL18" s="147"/>
      <c r="BM18" s="111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</row>
    <row r="19" spans="1:80" ht="19.5" customHeight="1">
      <c r="A19" s="487">
        <v>15</v>
      </c>
      <c r="B19" s="148"/>
      <c r="C19" s="148" t="s">
        <v>1083</v>
      </c>
      <c r="D19" s="149">
        <v>0</v>
      </c>
      <c r="E19" s="142">
        <v>0</v>
      </c>
      <c r="F19" s="18"/>
      <c r="G19" s="141"/>
      <c r="H19" s="141"/>
      <c r="I19" s="141"/>
      <c r="J19" s="18"/>
      <c r="K19" s="18"/>
      <c r="L19" s="18"/>
      <c r="M19" s="18"/>
      <c r="N19" s="18"/>
      <c r="O19" s="141"/>
      <c r="P19" s="142">
        <f t="shared" si="0"/>
        <v>0</v>
      </c>
      <c r="Q19" s="143"/>
      <c r="R19" s="18"/>
      <c r="S19" s="18"/>
      <c r="T19" s="18"/>
      <c r="U19" s="18"/>
      <c r="V19" s="141"/>
      <c r="W19" s="141"/>
      <c r="X19" s="141"/>
      <c r="Y19" s="142">
        <f t="shared" si="1"/>
        <v>0</v>
      </c>
      <c r="Z19" s="142">
        <f t="shared" si="2"/>
        <v>0</v>
      </c>
      <c r="AA19" s="143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8"/>
      <c r="BE19" s="141"/>
      <c r="BF19" s="18"/>
      <c r="BG19" s="141"/>
      <c r="BH19" s="145">
        <f t="shared" si="3"/>
        <v>0</v>
      </c>
      <c r="BI19" s="140">
        <v>0</v>
      </c>
      <c r="BJ19" s="146">
        <f t="shared" si="4"/>
        <v>0</v>
      </c>
      <c r="BK19" s="509"/>
      <c r="BL19" s="147"/>
      <c r="BM19" s="111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</row>
    <row r="20" spans="1:80" ht="19.5" customHeight="1">
      <c r="A20" s="487">
        <v>16</v>
      </c>
      <c r="B20" s="150" t="s">
        <v>663</v>
      </c>
      <c r="C20" s="150" t="s">
        <v>946</v>
      </c>
      <c r="D20" s="151">
        <v>31</v>
      </c>
      <c r="E20" s="152">
        <v>1</v>
      </c>
      <c r="F20" s="23"/>
      <c r="G20" s="153"/>
      <c r="H20" s="153"/>
      <c r="I20" s="153"/>
      <c r="J20" s="23"/>
      <c r="K20" s="23"/>
      <c r="L20" s="23"/>
      <c r="M20" s="23"/>
      <c r="N20" s="23"/>
      <c r="O20" s="153"/>
      <c r="P20" s="152">
        <f t="shared" si="0"/>
        <v>0</v>
      </c>
      <c r="Q20" s="154"/>
      <c r="R20" s="23"/>
      <c r="S20" s="23"/>
      <c r="T20" s="23"/>
      <c r="U20" s="23"/>
      <c r="V20" s="153"/>
      <c r="W20" s="153"/>
      <c r="X20" s="153"/>
      <c r="Y20" s="152">
        <f t="shared" si="1"/>
        <v>0</v>
      </c>
      <c r="Z20" s="152">
        <f t="shared" si="2"/>
        <v>0</v>
      </c>
      <c r="AA20" s="154">
        <v>22</v>
      </c>
      <c r="AB20" s="23">
        <v>5</v>
      </c>
      <c r="AC20" s="23">
        <v>1</v>
      </c>
      <c r="AD20" s="23">
        <v>2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153">
        <v>1</v>
      </c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23"/>
      <c r="BE20" s="153"/>
      <c r="BF20" s="23"/>
      <c r="BG20" s="153"/>
      <c r="BH20" s="155">
        <f t="shared" si="3"/>
        <v>31</v>
      </c>
      <c r="BI20" s="156">
        <v>1</v>
      </c>
      <c r="BJ20" s="157">
        <f t="shared" si="4"/>
        <v>32</v>
      </c>
      <c r="BK20" s="510"/>
      <c r="BL20" s="147"/>
      <c r="BM20" s="111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</row>
    <row r="21" spans="1:80" ht="19.5" customHeight="1">
      <c r="A21" s="487">
        <v>17</v>
      </c>
      <c r="B21" s="150" t="s">
        <v>922</v>
      </c>
      <c r="C21" s="150" t="s">
        <v>1084</v>
      </c>
      <c r="D21" s="151">
        <v>3</v>
      </c>
      <c r="E21" s="152">
        <v>0</v>
      </c>
      <c r="F21" s="23"/>
      <c r="G21" s="153"/>
      <c r="H21" s="153"/>
      <c r="I21" s="153"/>
      <c r="J21" s="23"/>
      <c r="K21" s="23"/>
      <c r="L21" s="23"/>
      <c r="M21" s="23"/>
      <c r="N21" s="23"/>
      <c r="O21" s="153"/>
      <c r="P21" s="152">
        <f t="shared" si="0"/>
        <v>0</v>
      </c>
      <c r="Q21" s="154"/>
      <c r="R21" s="23"/>
      <c r="S21" s="23"/>
      <c r="T21" s="23"/>
      <c r="U21" s="23"/>
      <c r="V21" s="153"/>
      <c r="W21" s="153"/>
      <c r="X21" s="153"/>
      <c r="Y21" s="152">
        <f t="shared" si="1"/>
        <v>0</v>
      </c>
      <c r="Z21" s="152">
        <f t="shared" si="2"/>
        <v>0</v>
      </c>
      <c r="AA21" s="154"/>
      <c r="AB21" s="23"/>
      <c r="AC21" s="23"/>
      <c r="AD21" s="23"/>
      <c r="AE21" s="23"/>
      <c r="AF21" s="23"/>
      <c r="AG21" s="23">
        <v>3</v>
      </c>
      <c r="AH21" s="23"/>
      <c r="AI21" s="23"/>
      <c r="AJ21" s="23"/>
      <c r="AK21" s="23"/>
      <c r="AL21" s="23"/>
      <c r="AM21" s="23"/>
      <c r="AN21" s="23"/>
      <c r="AO21" s="23"/>
      <c r="AP21" s="2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23"/>
      <c r="BE21" s="153"/>
      <c r="BF21" s="23"/>
      <c r="BG21" s="153"/>
      <c r="BH21" s="155">
        <f t="shared" si="3"/>
        <v>3</v>
      </c>
      <c r="BI21" s="156">
        <v>0</v>
      </c>
      <c r="BJ21" s="157">
        <f t="shared" si="4"/>
        <v>3</v>
      </c>
      <c r="BK21" s="510"/>
      <c r="BL21" s="147"/>
      <c r="BM21" s="111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</row>
    <row r="22" spans="1:80" ht="19.5" customHeight="1">
      <c r="A22" s="487">
        <v>18</v>
      </c>
      <c r="B22" s="148" t="s">
        <v>695</v>
      </c>
      <c r="C22" s="148" t="s">
        <v>816</v>
      </c>
      <c r="D22" s="149">
        <v>27</v>
      </c>
      <c r="E22" s="142">
        <v>0</v>
      </c>
      <c r="F22" s="18"/>
      <c r="G22" s="141"/>
      <c r="H22" s="141"/>
      <c r="I22" s="141"/>
      <c r="J22" s="18"/>
      <c r="K22" s="18"/>
      <c r="L22" s="18"/>
      <c r="M22" s="18"/>
      <c r="N22" s="18"/>
      <c r="O22" s="141"/>
      <c r="P22" s="142">
        <f t="shared" si="0"/>
        <v>0</v>
      </c>
      <c r="Q22" s="143"/>
      <c r="R22" s="18">
        <v>3</v>
      </c>
      <c r="S22" s="18"/>
      <c r="T22" s="18"/>
      <c r="U22" s="18"/>
      <c r="V22" s="141"/>
      <c r="W22" s="141"/>
      <c r="X22" s="141"/>
      <c r="Y22" s="142">
        <f t="shared" si="1"/>
        <v>3</v>
      </c>
      <c r="Z22" s="142">
        <f t="shared" si="2"/>
        <v>-3</v>
      </c>
      <c r="AA22" s="143">
        <v>9</v>
      </c>
      <c r="AB22" s="18"/>
      <c r="AC22" s="18">
        <v>3</v>
      </c>
      <c r="AD22" s="18">
        <v>4</v>
      </c>
      <c r="AE22" s="18">
        <v>2</v>
      </c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41">
        <v>1</v>
      </c>
      <c r="AR22" s="141"/>
      <c r="AS22" s="141"/>
      <c r="AT22" s="141"/>
      <c r="AU22" s="141"/>
      <c r="AV22" s="141">
        <v>5</v>
      </c>
      <c r="AW22" s="141"/>
      <c r="AX22" s="141"/>
      <c r="AY22" s="141"/>
      <c r="AZ22" s="141"/>
      <c r="BA22" s="141"/>
      <c r="BB22" s="141"/>
      <c r="BC22" s="141"/>
      <c r="BD22" s="18"/>
      <c r="BE22" s="141"/>
      <c r="BF22" s="18"/>
      <c r="BG22" s="141"/>
      <c r="BH22" s="145">
        <f t="shared" si="3"/>
        <v>24</v>
      </c>
      <c r="BI22" s="140">
        <v>0</v>
      </c>
      <c r="BJ22" s="146">
        <f t="shared" si="4"/>
        <v>24</v>
      </c>
      <c r="BK22" s="509"/>
      <c r="BL22" s="147"/>
      <c r="BM22" s="111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</row>
    <row r="23" spans="1:80" ht="19.5" customHeight="1">
      <c r="A23" s="487">
        <v>19</v>
      </c>
      <c r="B23" s="150" t="s">
        <v>484</v>
      </c>
      <c r="C23" s="150" t="s">
        <v>948</v>
      </c>
      <c r="D23" s="151">
        <v>25</v>
      </c>
      <c r="E23" s="152">
        <v>1</v>
      </c>
      <c r="F23" s="23"/>
      <c r="G23" s="153"/>
      <c r="H23" s="153"/>
      <c r="I23" s="153"/>
      <c r="J23" s="23"/>
      <c r="K23" s="23"/>
      <c r="L23" s="23"/>
      <c r="M23" s="23"/>
      <c r="N23" s="23"/>
      <c r="O23" s="153"/>
      <c r="P23" s="152">
        <f t="shared" si="0"/>
        <v>0</v>
      </c>
      <c r="Q23" s="154"/>
      <c r="R23" s="23"/>
      <c r="S23" s="23"/>
      <c r="T23" s="23"/>
      <c r="U23" s="23"/>
      <c r="V23" s="153"/>
      <c r="W23" s="153"/>
      <c r="X23" s="153"/>
      <c r="Y23" s="152">
        <f t="shared" si="1"/>
        <v>0</v>
      </c>
      <c r="Z23" s="152">
        <f t="shared" si="2"/>
        <v>0</v>
      </c>
      <c r="AA23" s="154">
        <v>9</v>
      </c>
      <c r="AB23" s="23"/>
      <c r="AC23" s="23">
        <v>16</v>
      </c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23"/>
      <c r="BE23" s="153"/>
      <c r="BF23" s="23"/>
      <c r="BG23" s="153"/>
      <c r="BH23" s="155">
        <f t="shared" si="3"/>
        <v>25</v>
      </c>
      <c r="BI23" s="156">
        <v>1</v>
      </c>
      <c r="BJ23" s="157">
        <f t="shared" si="4"/>
        <v>26</v>
      </c>
      <c r="BK23" s="510"/>
      <c r="BL23" s="147"/>
      <c r="BM23" s="111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</row>
    <row r="24" spans="1:80" ht="19.5" customHeight="1">
      <c r="A24" s="487">
        <v>20</v>
      </c>
      <c r="B24" s="148" t="s">
        <v>707</v>
      </c>
      <c r="C24" s="148" t="s">
        <v>1085</v>
      </c>
      <c r="D24" s="149">
        <v>2</v>
      </c>
      <c r="E24" s="142">
        <v>0</v>
      </c>
      <c r="F24" s="18"/>
      <c r="G24" s="141"/>
      <c r="H24" s="141"/>
      <c r="I24" s="141"/>
      <c r="J24" s="18"/>
      <c r="K24" s="18"/>
      <c r="L24" s="18"/>
      <c r="M24" s="18"/>
      <c r="N24" s="18"/>
      <c r="O24" s="141"/>
      <c r="P24" s="142">
        <f t="shared" si="0"/>
        <v>0</v>
      </c>
      <c r="Q24" s="143"/>
      <c r="R24" s="18"/>
      <c r="S24" s="18"/>
      <c r="T24" s="18"/>
      <c r="U24" s="18"/>
      <c r="V24" s="141"/>
      <c r="W24" s="141"/>
      <c r="X24" s="141"/>
      <c r="Y24" s="142">
        <f t="shared" si="1"/>
        <v>0</v>
      </c>
      <c r="Z24" s="142">
        <f t="shared" si="2"/>
        <v>0</v>
      </c>
      <c r="AA24" s="143">
        <v>2</v>
      </c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8"/>
      <c r="BE24" s="141"/>
      <c r="BF24" s="18"/>
      <c r="BG24" s="141"/>
      <c r="BH24" s="145">
        <f t="shared" si="3"/>
        <v>2</v>
      </c>
      <c r="BI24" s="140">
        <v>0</v>
      </c>
      <c r="BJ24" s="146">
        <f t="shared" si="4"/>
        <v>2</v>
      </c>
      <c r="BK24" s="509"/>
      <c r="BL24" s="147"/>
      <c r="BM24" s="111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</row>
    <row r="25" spans="1:80" ht="19.5" customHeight="1">
      <c r="A25" s="487">
        <v>21</v>
      </c>
      <c r="B25" s="148" t="s">
        <v>707</v>
      </c>
      <c r="C25" s="148" t="s">
        <v>1423</v>
      </c>
      <c r="D25" s="149">
        <v>13</v>
      </c>
      <c r="E25" s="142">
        <v>0</v>
      </c>
      <c r="F25" s="18"/>
      <c r="G25" s="141"/>
      <c r="H25" s="141"/>
      <c r="I25" s="141"/>
      <c r="J25" s="18"/>
      <c r="K25" s="18"/>
      <c r="L25" s="18"/>
      <c r="M25" s="18"/>
      <c r="N25" s="18"/>
      <c r="O25" s="141"/>
      <c r="P25" s="142">
        <f>SUM(F25:O25)</f>
        <v>0</v>
      </c>
      <c r="Q25" s="143"/>
      <c r="R25" s="18"/>
      <c r="S25" s="18"/>
      <c r="T25" s="18"/>
      <c r="U25" s="18"/>
      <c r="V25" s="141"/>
      <c r="W25" s="141"/>
      <c r="X25" s="141"/>
      <c r="Y25" s="142">
        <f>SUM(Q25:X25)</f>
        <v>0</v>
      </c>
      <c r="Z25" s="142">
        <f>P25-Y25</f>
        <v>0</v>
      </c>
      <c r="AA25" s="143">
        <v>10</v>
      </c>
      <c r="AB25" s="18"/>
      <c r="AC25" s="18"/>
      <c r="AD25" s="18"/>
      <c r="AE25" s="18"/>
      <c r="AF25" s="18"/>
      <c r="AG25" s="18">
        <v>3</v>
      </c>
      <c r="AH25" s="18"/>
      <c r="AI25" s="18"/>
      <c r="AJ25" s="18"/>
      <c r="AK25" s="18"/>
      <c r="AL25" s="18"/>
      <c r="AM25" s="18"/>
      <c r="AN25" s="18"/>
      <c r="AO25" s="18"/>
      <c r="AP25" s="18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8"/>
      <c r="BE25" s="141"/>
      <c r="BF25" s="18"/>
      <c r="BG25" s="141"/>
      <c r="BH25" s="145">
        <f>SUM(AA25:BG25)</f>
        <v>13</v>
      </c>
      <c r="BI25" s="140">
        <v>0</v>
      </c>
      <c r="BJ25" s="146">
        <f>BH25+BI25</f>
        <v>13</v>
      </c>
      <c r="BK25" s="509"/>
      <c r="BL25" s="147"/>
      <c r="BM25" s="111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</row>
    <row r="26" spans="1:80" ht="19.5" customHeight="1">
      <c r="A26" s="487">
        <v>22</v>
      </c>
      <c r="B26" s="150" t="s">
        <v>492</v>
      </c>
      <c r="C26" s="150" t="s">
        <v>1418</v>
      </c>
      <c r="D26" s="151">
        <v>227</v>
      </c>
      <c r="E26" s="152">
        <v>15</v>
      </c>
      <c r="F26" s="23"/>
      <c r="G26" s="153"/>
      <c r="H26" s="153"/>
      <c r="I26" s="153"/>
      <c r="J26" s="23"/>
      <c r="K26" s="23"/>
      <c r="L26" s="23"/>
      <c r="M26" s="23"/>
      <c r="N26" s="23"/>
      <c r="O26" s="153"/>
      <c r="P26" s="152">
        <f t="shared" si="0"/>
        <v>0</v>
      </c>
      <c r="Q26" s="154"/>
      <c r="R26" s="23"/>
      <c r="S26" s="23"/>
      <c r="T26" s="23"/>
      <c r="U26" s="23"/>
      <c r="V26" s="153"/>
      <c r="W26" s="153"/>
      <c r="X26" s="153"/>
      <c r="Y26" s="152">
        <f t="shared" si="1"/>
        <v>0</v>
      </c>
      <c r="Z26" s="152">
        <f t="shared" si="2"/>
        <v>0</v>
      </c>
      <c r="AA26" s="154">
        <v>59</v>
      </c>
      <c r="AB26" s="23">
        <v>1</v>
      </c>
      <c r="AC26" s="23">
        <v>1</v>
      </c>
      <c r="AD26" s="23">
        <v>71</v>
      </c>
      <c r="AE26" s="23"/>
      <c r="AF26" s="23"/>
      <c r="AG26" s="23"/>
      <c r="AH26" s="23"/>
      <c r="AI26" s="23">
        <v>25</v>
      </c>
      <c r="AJ26" s="23"/>
      <c r="AK26" s="23"/>
      <c r="AL26" s="23"/>
      <c r="AM26" s="23"/>
      <c r="AN26" s="23">
        <v>70</v>
      </c>
      <c r="AO26" s="23"/>
      <c r="AP26" s="2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23"/>
      <c r="BE26" s="153"/>
      <c r="BF26" s="23"/>
      <c r="BG26" s="153"/>
      <c r="BH26" s="155">
        <f t="shared" si="3"/>
        <v>227</v>
      </c>
      <c r="BI26" s="156">
        <v>15</v>
      </c>
      <c r="BJ26" s="157">
        <f t="shared" si="4"/>
        <v>242</v>
      </c>
      <c r="BK26" s="510"/>
      <c r="BL26" s="147"/>
      <c r="BM26" s="111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</row>
    <row r="27" spans="1:80" ht="18.75" customHeight="1">
      <c r="A27" s="487">
        <v>23</v>
      </c>
      <c r="B27" s="150" t="s">
        <v>488</v>
      </c>
      <c r="C27" s="150" t="s">
        <v>1422</v>
      </c>
      <c r="D27" s="151">
        <v>4</v>
      </c>
      <c r="E27" s="152">
        <v>0</v>
      </c>
      <c r="F27" s="23"/>
      <c r="G27" s="153"/>
      <c r="H27" s="153"/>
      <c r="I27" s="153"/>
      <c r="J27" s="23"/>
      <c r="K27" s="23"/>
      <c r="L27" s="23"/>
      <c r="M27" s="23"/>
      <c r="N27" s="23"/>
      <c r="O27" s="153"/>
      <c r="P27" s="152">
        <f t="shared" si="0"/>
        <v>0</v>
      </c>
      <c r="Q27" s="154"/>
      <c r="R27" s="23"/>
      <c r="S27" s="23"/>
      <c r="T27" s="23"/>
      <c r="U27" s="23"/>
      <c r="V27" s="153"/>
      <c r="W27" s="153"/>
      <c r="X27" s="153"/>
      <c r="Y27" s="152">
        <f t="shared" si="1"/>
        <v>0</v>
      </c>
      <c r="Z27" s="152">
        <f t="shared" si="2"/>
        <v>0</v>
      </c>
      <c r="AA27" s="154"/>
      <c r="AB27" s="23"/>
      <c r="AC27" s="23"/>
      <c r="AD27" s="23">
        <v>4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23"/>
      <c r="BE27" s="153"/>
      <c r="BF27" s="23"/>
      <c r="BG27" s="153"/>
      <c r="BH27" s="155">
        <f t="shared" si="3"/>
        <v>4</v>
      </c>
      <c r="BI27" s="156">
        <v>0</v>
      </c>
      <c r="BJ27" s="157">
        <f t="shared" si="4"/>
        <v>4</v>
      </c>
      <c r="BK27" s="510"/>
      <c r="BL27" s="147"/>
      <c r="BM27" s="111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</row>
    <row r="28" spans="1:80" ht="19.5" customHeight="1">
      <c r="A28" s="487">
        <v>24</v>
      </c>
      <c r="B28" s="158" t="s">
        <v>704</v>
      </c>
      <c r="C28" s="148" t="s">
        <v>839</v>
      </c>
      <c r="D28" s="149">
        <v>54</v>
      </c>
      <c r="E28" s="142">
        <v>1</v>
      </c>
      <c r="F28" s="18"/>
      <c r="G28" s="141"/>
      <c r="H28" s="141"/>
      <c r="I28" s="141"/>
      <c r="J28" s="18"/>
      <c r="K28" s="18"/>
      <c r="L28" s="18"/>
      <c r="M28" s="18"/>
      <c r="N28" s="18"/>
      <c r="O28" s="141"/>
      <c r="P28" s="142">
        <f t="shared" si="0"/>
        <v>0</v>
      </c>
      <c r="Q28" s="143"/>
      <c r="R28" s="18">
        <v>3</v>
      </c>
      <c r="S28" s="18"/>
      <c r="T28" s="18"/>
      <c r="U28" s="18">
        <v>3</v>
      </c>
      <c r="V28" s="141">
        <v>1</v>
      </c>
      <c r="W28" s="141"/>
      <c r="X28" s="141"/>
      <c r="Y28" s="142">
        <f t="shared" si="1"/>
        <v>7</v>
      </c>
      <c r="Z28" s="142">
        <f t="shared" si="2"/>
        <v>-7</v>
      </c>
      <c r="AA28" s="143">
        <v>14</v>
      </c>
      <c r="AB28" s="18"/>
      <c r="AC28" s="18">
        <v>1</v>
      </c>
      <c r="AD28" s="18">
        <v>7</v>
      </c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41"/>
      <c r="AR28" s="141">
        <v>7</v>
      </c>
      <c r="AS28" s="141"/>
      <c r="AT28" s="141"/>
      <c r="AU28" s="141"/>
      <c r="AV28" s="141">
        <v>16</v>
      </c>
      <c r="AW28" s="141"/>
      <c r="AX28" s="141"/>
      <c r="AY28" s="141">
        <v>2</v>
      </c>
      <c r="AZ28" s="141"/>
      <c r="BA28" s="141"/>
      <c r="BB28" s="141"/>
      <c r="BC28" s="141"/>
      <c r="BD28" s="18"/>
      <c r="BE28" s="141"/>
      <c r="BF28" s="18"/>
      <c r="BG28" s="141"/>
      <c r="BH28" s="145">
        <f t="shared" si="3"/>
        <v>47</v>
      </c>
      <c r="BI28" s="140">
        <v>1</v>
      </c>
      <c r="BJ28" s="146">
        <f t="shared" si="4"/>
        <v>48</v>
      </c>
      <c r="BK28" s="509"/>
      <c r="BL28" s="147"/>
      <c r="BM28" s="111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</row>
    <row r="29" spans="1:80" ht="19.5" customHeight="1">
      <c r="A29" s="487">
        <v>25</v>
      </c>
      <c r="B29" s="383"/>
      <c r="C29" s="148" t="s">
        <v>1086</v>
      </c>
      <c r="D29" s="149">
        <v>0</v>
      </c>
      <c r="E29" s="142">
        <v>0</v>
      </c>
      <c r="F29" s="18"/>
      <c r="G29" s="141"/>
      <c r="H29" s="141"/>
      <c r="I29" s="141"/>
      <c r="J29" s="18"/>
      <c r="K29" s="18"/>
      <c r="L29" s="18"/>
      <c r="M29" s="18"/>
      <c r="N29" s="18"/>
      <c r="O29" s="141"/>
      <c r="P29" s="142">
        <f t="shared" si="0"/>
        <v>0</v>
      </c>
      <c r="Q29" s="143"/>
      <c r="R29" s="18"/>
      <c r="S29" s="18"/>
      <c r="T29" s="18"/>
      <c r="U29" s="18"/>
      <c r="V29" s="141"/>
      <c r="W29" s="141"/>
      <c r="X29" s="141"/>
      <c r="Y29" s="142">
        <f t="shared" si="1"/>
        <v>0</v>
      </c>
      <c r="Z29" s="142">
        <f t="shared" si="2"/>
        <v>0</v>
      </c>
      <c r="AA29" s="143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8"/>
      <c r="BE29" s="141"/>
      <c r="BF29" s="18"/>
      <c r="BG29" s="141"/>
      <c r="BH29" s="145">
        <f t="shared" si="3"/>
        <v>0</v>
      </c>
      <c r="BI29" s="140">
        <v>0</v>
      </c>
      <c r="BJ29" s="146">
        <f t="shared" si="4"/>
        <v>0</v>
      </c>
      <c r="BK29" s="509"/>
      <c r="BL29" s="147"/>
      <c r="BM29" s="111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</row>
    <row r="30" spans="1:80" ht="19.5" customHeight="1">
      <c r="A30" s="487">
        <v>26</v>
      </c>
      <c r="B30" s="150" t="s">
        <v>734</v>
      </c>
      <c r="C30" s="150" t="s">
        <v>952</v>
      </c>
      <c r="D30" s="151">
        <v>15</v>
      </c>
      <c r="E30" s="152">
        <v>1</v>
      </c>
      <c r="F30" s="23"/>
      <c r="G30" s="153"/>
      <c r="H30" s="153"/>
      <c r="I30" s="153"/>
      <c r="J30" s="23"/>
      <c r="K30" s="23"/>
      <c r="L30" s="23"/>
      <c r="M30" s="23"/>
      <c r="N30" s="23"/>
      <c r="O30" s="153"/>
      <c r="P30" s="152">
        <f t="shared" si="0"/>
        <v>0</v>
      </c>
      <c r="Q30" s="154"/>
      <c r="R30" s="23"/>
      <c r="S30" s="23"/>
      <c r="T30" s="23"/>
      <c r="U30" s="23"/>
      <c r="V30" s="153"/>
      <c r="W30" s="153"/>
      <c r="X30" s="153"/>
      <c r="Y30" s="152">
        <f t="shared" si="1"/>
        <v>0</v>
      </c>
      <c r="Z30" s="152">
        <f t="shared" si="2"/>
        <v>0</v>
      </c>
      <c r="AA30" s="154">
        <v>14</v>
      </c>
      <c r="AB30" s="23"/>
      <c r="AC30" s="23"/>
      <c r="AD30" s="23">
        <v>1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23"/>
      <c r="BE30" s="153"/>
      <c r="BF30" s="23"/>
      <c r="BG30" s="153"/>
      <c r="BH30" s="155">
        <f t="shared" si="3"/>
        <v>15</v>
      </c>
      <c r="BI30" s="156">
        <v>1</v>
      </c>
      <c r="BJ30" s="157">
        <f t="shared" si="4"/>
        <v>16</v>
      </c>
      <c r="BK30" s="510"/>
      <c r="BL30" s="147"/>
      <c r="BM30" s="111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</row>
    <row r="31" spans="1:80" ht="19.5" customHeight="1">
      <c r="A31" s="487">
        <v>27</v>
      </c>
      <c r="B31" s="148" t="s">
        <v>686</v>
      </c>
      <c r="C31" s="148" t="s">
        <v>953</v>
      </c>
      <c r="D31" s="149">
        <v>71</v>
      </c>
      <c r="E31" s="142">
        <v>2</v>
      </c>
      <c r="F31" s="18"/>
      <c r="G31" s="141"/>
      <c r="H31" s="141"/>
      <c r="I31" s="141"/>
      <c r="J31" s="18"/>
      <c r="K31" s="18"/>
      <c r="L31" s="18"/>
      <c r="M31" s="18"/>
      <c r="N31" s="18"/>
      <c r="O31" s="141"/>
      <c r="P31" s="142">
        <f t="shared" si="0"/>
        <v>0</v>
      </c>
      <c r="Q31" s="143"/>
      <c r="R31" s="18"/>
      <c r="S31" s="18"/>
      <c r="T31" s="18"/>
      <c r="U31" s="18"/>
      <c r="V31" s="141"/>
      <c r="W31" s="141"/>
      <c r="X31" s="141"/>
      <c r="Y31" s="142">
        <f t="shared" si="1"/>
        <v>0</v>
      </c>
      <c r="Z31" s="142">
        <f t="shared" si="2"/>
        <v>0</v>
      </c>
      <c r="AA31" s="143">
        <v>4</v>
      </c>
      <c r="AB31" s="18"/>
      <c r="AC31" s="18"/>
      <c r="AD31" s="18"/>
      <c r="AE31" s="18"/>
      <c r="AF31" s="18"/>
      <c r="AG31" s="18"/>
      <c r="AH31" s="18"/>
      <c r="AI31" s="18">
        <v>3</v>
      </c>
      <c r="AJ31" s="18"/>
      <c r="AK31" s="18"/>
      <c r="AL31" s="18"/>
      <c r="AM31" s="18"/>
      <c r="AN31" s="18">
        <v>13</v>
      </c>
      <c r="AO31" s="18"/>
      <c r="AP31" s="18">
        <v>43</v>
      </c>
      <c r="AQ31" s="141"/>
      <c r="AR31" s="141">
        <v>8</v>
      </c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8"/>
      <c r="BE31" s="141"/>
      <c r="BF31" s="18"/>
      <c r="BG31" s="141"/>
      <c r="BH31" s="145">
        <f t="shared" si="3"/>
        <v>71</v>
      </c>
      <c r="BI31" s="140">
        <v>2</v>
      </c>
      <c r="BJ31" s="146">
        <f t="shared" si="4"/>
        <v>73</v>
      </c>
      <c r="BK31" s="509"/>
      <c r="BL31" s="147"/>
      <c r="BM31" s="111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</row>
    <row r="32" spans="1:80" ht="19.5" customHeight="1">
      <c r="A32" s="487">
        <v>28</v>
      </c>
      <c r="B32" s="150" t="s">
        <v>676</v>
      </c>
      <c r="C32" s="150" t="s">
        <v>1426</v>
      </c>
      <c r="D32" s="151">
        <v>33</v>
      </c>
      <c r="E32" s="152">
        <v>1</v>
      </c>
      <c r="F32" s="23"/>
      <c r="G32" s="153"/>
      <c r="H32" s="153"/>
      <c r="I32" s="153"/>
      <c r="J32" s="23"/>
      <c r="K32" s="23"/>
      <c r="L32" s="23"/>
      <c r="M32" s="23"/>
      <c r="N32" s="23"/>
      <c r="O32" s="153"/>
      <c r="P32" s="152">
        <f t="shared" si="0"/>
        <v>0</v>
      </c>
      <c r="Q32" s="154"/>
      <c r="R32" s="23"/>
      <c r="S32" s="23"/>
      <c r="T32" s="23"/>
      <c r="U32" s="23"/>
      <c r="V32" s="153"/>
      <c r="W32" s="153"/>
      <c r="X32" s="153"/>
      <c r="Y32" s="152">
        <f t="shared" si="1"/>
        <v>0</v>
      </c>
      <c r="Z32" s="152">
        <f t="shared" si="2"/>
        <v>0</v>
      </c>
      <c r="AA32" s="154">
        <v>3</v>
      </c>
      <c r="AB32" s="23"/>
      <c r="AC32" s="23">
        <v>5</v>
      </c>
      <c r="AD32" s="23"/>
      <c r="AE32" s="23"/>
      <c r="AF32" s="23"/>
      <c r="AG32" s="23"/>
      <c r="AH32" s="23"/>
      <c r="AI32" s="23"/>
      <c r="AJ32" s="23">
        <v>6</v>
      </c>
      <c r="AK32" s="23"/>
      <c r="AL32" s="23"/>
      <c r="AM32" s="23"/>
      <c r="AN32" s="23"/>
      <c r="AO32" s="23"/>
      <c r="AP32" s="23">
        <v>16</v>
      </c>
      <c r="AQ32" s="153">
        <v>3</v>
      </c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23"/>
      <c r="BE32" s="153"/>
      <c r="BF32" s="23"/>
      <c r="BG32" s="153"/>
      <c r="BH32" s="155">
        <f t="shared" si="3"/>
        <v>33</v>
      </c>
      <c r="BI32" s="156">
        <v>1</v>
      </c>
      <c r="BJ32" s="157">
        <f t="shared" si="4"/>
        <v>34</v>
      </c>
      <c r="BK32" s="510"/>
      <c r="BL32" s="147"/>
      <c r="BM32" s="111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</row>
    <row r="33" spans="1:80" ht="19.5" customHeight="1">
      <c r="A33" s="487">
        <v>29</v>
      </c>
      <c r="B33" s="150" t="s">
        <v>698</v>
      </c>
      <c r="C33" s="150" t="s">
        <v>959</v>
      </c>
      <c r="D33" s="151">
        <v>25</v>
      </c>
      <c r="E33" s="152">
        <v>1</v>
      </c>
      <c r="F33" s="23"/>
      <c r="G33" s="153"/>
      <c r="H33" s="153"/>
      <c r="I33" s="153"/>
      <c r="J33" s="23"/>
      <c r="K33" s="23"/>
      <c r="L33" s="23"/>
      <c r="M33" s="23"/>
      <c r="N33" s="23"/>
      <c r="O33" s="153"/>
      <c r="P33" s="152">
        <f t="shared" si="0"/>
        <v>0</v>
      </c>
      <c r="Q33" s="154"/>
      <c r="R33" s="23"/>
      <c r="S33" s="23"/>
      <c r="T33" s="23"/>
      <c r="U33" s="23"/>
      <c r="V33" s="153"/>
      <c r="W33" s="153"/>
      <c r="X33" s="153"/>
      <c r="Y33" s="152">
        <f t="shared" si="1"/>
        <v>0</v>
      </c>
      <c r="Z33" s="152">
        <f t="shared" si="2"/>
        <v>0</v>
      </c>
      <c r="AA33" s="154">
        <v>18</v>
      </c>
      <c r="AB33" s="23"/>
      <c r="AC33" s="23"/>
      <c r="AD33" s="23">
        <v>7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23"/>
      <c r="BE33" s="153"/>
      <c r="BF33" s="23"/>
      <c r="BG33" s="153"/>
      <c r="BH33" s="155">
        <f t="shared" si="3"/>
        <v>25</v>
      </c>
      <c r="BI33" s="156">
        <v>1</v>
      </c>
      <c r="BJ33" s="157">
        <f t="shared" si="4"/>
        <v>26</v>
      </c>
      <c r="BK33" s="510"/>
      <c r="BL33" s="147"/>
      <c r="BM33" s="111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</row>
    <row r="34" spans="1:80" ht="19.5" customHeight="1">
      <c r="A34" s="487">
        <v>30</v>
      </c>
      <c r="B34" s="148" t="s">
        <v>486</v>
      </c>
      <c r="C34" s="148" t="s">
        <v>857</v>
      </c>
      <c r="D34" s="149">
        <v>110</v>
      </c>
      <c r="E34" s="142">
        <v>0</v>
      </c>
      <c r="F34" s="18"/>
      <c r="G34" s="141"/>
      <c r="H34" s="141"/>
      <c r="I34" s="141"/>
      <c r="J34" s="18"/>
      <c r="K34" s="18"/>
      <c r="L34" s="18"/>
      <c r="M34" s="18"/>
      <c r="N34" s="18"/>
      <c r="O34" s="141"/>
      <c r="P34" s="142">
        <f t="shared" si="0"/>
        <v>0</v>
      </c>
      <c r="Q34" s="143"/>
      <c r="R34" s="18"/>
      <c r="S34" s="18">
        <v>13</v>
      </c>
      <c r="T34" s="18"/>
      <c r="U34" s="18">
        <v>5</v>
      </c>
      <c r="V34" s="141"/>
      <c r="W34" s="141"/>
      <c r="X34" s="141"/>
      <c r="Y34" s="142">
        <f t="shared" si="1"/>
        <v>18</v>
      </c>
      <c r="Z34" s="142">
        <f t="shared" si="2"/>
        <v>-18</v>
      </c>
      <c r="AA34" s="143"/>
      <c r="AB34" s="18"/>
      <c r="AC34" s="18"/>
      <c r="AD34" s="18">
        <v>3</v>
      </c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41"/>
      <c r="AR34" s="141">
        <v>76</v>
      </c>
      <c r="AS34" s="141"/>
      <c r="AT34" s="141"/>
      <c r="AU34" s="141"/>
      <c r="AV34" s="141">
        <v>13</v>
      </c>
      <c r="AW34" s="141"/>
      <c r="AX34" s="141"/>
      <c r="AY34" s="141"/>
      <c r="AZ34" s="141"/>
      <c r="BA34" s="141"/>
      <c r="BB34" s="141"/>
      <c r="BC34" s="141"/>
      <c r="BD34" s="18"/>
      <c r="BE34" s="141"/>
      <c r="BF34" s="18"/>
      <c r="BG34" s="141"/>
      <c r="BH34" s="145">
        <f t="shared" si="3"/>
        <v>92</v>
      </c>
      <c r="BI34" s="140">
        <v>3</v>
      </c>
      <c r="BJ34" s="146">
        <f t="shared" si="4"/>
        <v>95</v>
      </c>
      <c r="BK34" s="509"/>
      <c r="BL34" s="147"/>
      <c r="BM34" s="111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</row>
    <row r="35" spans="1:80" ht="19.5" customHeight="1">
      <c r="A35" s="487">
        <v>31</v>
      </c>
      <c r="B35" s="148" t="s">
        <v>678</v>
      </c>
      <c r="C35" s="148" t="s">
        <v>1087</v>
      </c>
      <c r="D35" s="149">
        <v>86</v>
      </c>
      <c r="E35" s="142">
        <v>3</v>
      </c>
      <c r="F35" s="18"/>
      <c r="G35" s="141"/>
      <c r="H35" s="141"/>
      <c r="I35" s="141">
        <v>20</v>
      </c>
      <c r="J35" s="18"/>
      <c r="K35" s="18"/>
      <c r="L35" s="18"/>
      <c r="M35" s="18"/>
      <c r="N35" s="18"/>
      <c r="O35" s="141"/>
      <c r="P35" s="142">
        <f t="shared" si="0"/>
        <v>20</v>
      </c>
      <c r="Q35" s="143"/>
      <c r="R35" s="18"/>
      <c r="S35" s="18"/>
      <c r="T35" s="18"/>
      <c r="U35" s="18"/>
      <c r="V35" s="141"/>
      <c r="W35" s="141"/>
      <c r="X35" s="141"/>
      <c r="Y35" s="142">
        <f t="shared" si="1"/>
        <v>0</v>
      </c>
      <c r="Z35" s="142">
        <f t="shared" si="2"/>
        <v>20</v>
      </c>
      <c r="AA35" s="143"/>
      <c r="AB35" s="18"/>
      <c r="AC35" s="18">
        <v>1</v>
      </c>
      <c r="AD35" s="18">
        <v>39</v>
      </c>
      <c r="AE35" s="18">
        <v>10</v>
      </c>
      <c r="AF35" s="18"/>
      <c r="AG35" s="18"/>
      <c r="AH35" s="18"/>
      <c r="AI35" s="18"/>
      <c r="AJ35" s="18"/>
      <c r="AK35" s="18"/>
      <c r="AL35" s="18"/>
      <c r="AM35" s="18">
        <v>1</v>
      </c>
      <c r="AN35" s="18"/>
      <c r="AO35" s="18"/>
      <c r="AP35" s="18">
        <v>55</v>
      </c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8"/>
      <c r="BE35" s="141"/>
      <c r="BF35" s="18"/>
      <c r="BG35" s="141"/>
      <c r="BH35" s="145">
        <f t="shared" si="3"/>
        <v>106</v>
      </c>
      <c r="BI35" s="140">
        <v>3</v>
      </c>
      <c r="BJ35" s="146">
        <f t="shared" si="4"/>
        <v>109</v>
      </c>
      <c r="BK35" s="509"/>
      <c r="BL35" s="147"/>
      <c r="BM35" s="111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</row>
    <row r="36" spans="1:80" ht="19.5" customHeight="1">
      <c r="A36" s="487">
        <v>32</v>
      </c>
      <c r="B36" s="148" t="s">
        <v>722</v>
      </c>
      <c r="C36" s="148" t="s">
        <v>1424</v>
      </c>
      <c r="D36" s="149">
        <v>36</v>
      </c>
      <c r="E36" s="142">
        <v>1</v>
      </c>
      <c r="F36" s="18">
        <v>3</v>
      </c>
      <c r="G36" s="141"/>
      <c r="H36" s="141"/>
      <c r="I36" s="141"/>
      <c r="J36" s="18"/>
      <c r="K36" s="18"/>
      <c r="L36" s="18"/>
      <c r="M36" s="18"/>
      <c r="N36" s="18"/>
      <c r="O36" s="141"/>
      <c r="P36" s="142">
        <f t="shared" si="0"/>
        <v>3</v>
      </c>
      <c r="Q36" s="143"/>
      <c r="R36" s="18"/>
      <c r="S36" s="18"/>
      <c r="T36" s="18"/>
      <c r="U36" s="18"/>
      <c r="V36" s="141"/>
      <c r="W36" s="141"/>
      <c r="X36" s="141"/>
      <c r="Y36" s="142">
        <f t="shared" si="1"/>
        <v>0</v>
      </c>
      <c r="Z36" s="142">
        <f t="shared" si="2"/>
        <v>3</v>
      </c>
      <c r="AA36" s="143">
        <v>12</v>
      </c>
      <c r="AB36" s="18"/>
      <c r="AC36" s="18">
        <v>2</v>
      </c>
      <c r="AD36" s="18">
        <v>10</v>
      </c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41">
        <v>2</v>
      </c>
      <c r="AR36" s="141">
        <v>10</v>
      </c>
      <c r="AS36" s="141"/>
      <c r="AT36" s="141"/>
      <c r="AU36" s="141"/>
      <c r="AV36" s="141">
        <v>3</v>
      </c>
      <c r="AW36" s="141"/>
      <c r="AX36" s="141"/>
      <c r="AY36" s="141"/>
      <c r="AZ36" s="141"/>
      <c r="BA36" s="141"/>
      <c r="BB36" s="141"/>
      <c r="BC36" s="141"/>
      <c r="BD36" s="18"/>
      <c r="BE36" s="141"/>
      <c r="BF36" s="18"/>
      <c r="BG36" s="141"/>
      <c r="BH36" s="145">
        <f t="shared" si="3"/>
        <v>39</v>
      </c>
      <c r="BI36" s="140">
        <v>1</v>
      </c>
      <c r="BJ36" s="146">
        <f t="shared" si="4"/>
        <v>40</v>
      </c>
      <c r="BK36" s="509"/>
      <c r="BL36" s="147"/>
      <c r="BM36" s="111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</row>
    <row r="37" spans="1:80" ht="19.5" customHeight="1">
      <c r="A37" s="487">
        <v>33</v>
      </c>
      <c r="B37" s="148" t="s">
        <v>797</v>
      </c>
      <c r="C37" s="148" t="s">
        <v>1425</v>
      </c>
      <c r="D37" s="149">
        <v>17</v>
      </c>
      <c r="E37" s="142">
        <v>1</v>
      </c>
      <c r="F37" s="18">
        <v>2</v>
      </c>
      <c r="G37" s="141"/>
      <c r="H37" s="141"/>
      <c r="I37" s="141"/>
      <c r="J37" s="18"/>
      <c r="K37" s="18"/>
      <c r="L37" s="18"/>
      <c r="M37" s="18"/>
      <c r="N37" s="18"/>
      <c r="O37" s="141"/>
      <c r="P37" s="142">
        <f t="shared" si="0"/>
        <v>2</v>
      </c>
      <c r="Q37" s="143"/>
      <c r="R37" s="18">
        <v>1</v>
      </c>
      <c r="S37" s="18"/>
      <c r="T37" s="18"/>
      <c r="U37" s="18"/>
      <c r="V37" s="141">
        <v>1</v>
      </c>
      <c r="W37" s="141"/>
      <c r="X37" s="141"/>
      <c r="Y37" s="142">
        <f t="shared" si="1"/>
        <v>2</v>
      </c>
      <c r="Z37" s="142">
        <f t="shared" si="2"/>
        <v>0</v>
      </c>
      <c r="AA37" s="143"/>
      <c r="AB37" s="18"/>
      <c r="AC37" s="18"/>
      <c r="AD37" s="18">
        <v>6</v>
      </c>
      <c r="AE37" s="18"/>
      <c r="AF37" s="18"/>
      <c r="AG37" s="18"/>
      <c r="AH37" s="18"/>
      <c r="AI37" s="18"/>
      <c r="AJ37" s="18"/>
      <c r="AK37" s="18"/>
      <c r="AL37" s="18"/>
      <c r="AM37" s="18"/>
      <c r="AN37" s="18">
        <v>5</v>
      </c>
      <c r="AO37" s="18"/>
      <c r="AP37" s="18"/>
      <c r="AQ37" s="141"/>
      <c r="AR37" s="141"/>
      <c r="AS37" s="141"/>
      <c r="AT37" s="141"/>
      <c r="AU37" s="141"/>
      <c r="AV37" s="141">
        <v>4</v>
      </c>
      <c r="AW37" s="141"/>
      <c r="AX37" s="141">
        <v>2</v>
      </c>
      <c r="AY37" s="141"/>
      <c r="AZ37" s="141"/>
      <c r="BA37" s="141"/>
      <c r="BB37" s="141"/>
      <c r="BC37" s="141"/>
      <c r="BD37" s="18"/>
      <c r="BE37" s="141"/>
      <c r="BF37" s="18"/>
      <c r="BG37" s="141"/>
      <c r="BH37" s="145">
        <f t="shared" si="3"/>
        <v>17</v>
      </c>
      <c r="BI37" s="140">
        <v>1</v>
      </c>
      <c r="BJ37" s="146">
        <f t="shared" si="4"/>
        <v>18</v>
      </c>
      <c r="BK37" s="509"/>
      <c r="BL37" s="147"/>
      <c r="BM37" s="111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</row>
    <row r="38" spans="1:80" ht="19.5" customHeight="1" thickBot="1">
      <c r="A38" s="487">
        <v>34</v>
      </c>
      <c r="B38" s="158" t="s">
        <v>689</v>
      </c>
      <c r="C38" s="158" t="s">
        <v>961</v>
      </c>
      <c r="D38" s="149">
        <v>68</v>
      </c>
      <c r="E38" s="142">
        <v>1</v>
      </c>
      <c r="F38" s="18"/>
      <c r="G38" s="141"/>
      <c r="H38" s="141"/>
      <c r="I38" s="141">
        <v>19</v>
      </c>
      <c r="J38" s="18"/>
      <c r="K38" s="18"/>
      <c r="L38" s="18"/>
      <c r="M38" s="18"/>
      <c r="N38" s="18"/>
      <c r="O38" s="141"/>
      <c r="P38" s="142">
        <f t="shared" si="0"/>
        <v>19</v>
      </c>
      <c r="Q38" s="143"/>
      <c r="R38" s="18"/>
      <c r="S38" s="18"/>
      <c r="T38" s="18"/>
      <c r="U38" s="18"/>
      <c r="V38" s="141"/>
      <c r="W38" s="141"/>
      <c r="X38" s="141"/>
      <c r="Y38" s="142">
        <f t="shared" si="1"/>
        <v>0</v>
      </c>
      <c r="Z38" s="142">
        <f t="shared" si="2"/>
        <v>19</v>
      </c>
      <c r="AA38" s="143">
        <v>27</v>
      </c>
      <c r="AB38" s="18">
        <v>6</v>
      </c>
      <c r="AC38" s="18">
        <v>1</v>
      </c>
      <c r="AD38" s="18">
        <v>8</v>
      </c>
      <c r="AE38" s="18"/>
      <c r="AF38" s="18"/>
      <c r="AG38" s="18"/>
      <c r="AH38" s="18"/>
      <c r="AI38" s="18"/>
      <c r="AJ38" s="18"/>
      <c r="AK38" s="18"/>
      <c r="AL38" s="18"/>
      <c r="AM38" s="18"/>
      <c r="AN38" s="18">
        <v>2</v>
      </c>
      <c r="AO38" s="18"/>
      <c r="AP38" s="18">
        <v>35</v>
      </c>
      <c r="AQ38" s="141"/>
      <c r="AR38" s="141">
        <v>4</v>
      </c>
      <c r="AS38" s="141"/>
      <c r="AT38" s="141"/>
      <c r="AU38" s="141"/>
      <c r="AV38" s="141"/>
      <c r="AW38" s="141"/>
      <c r="AX38" s="141">
        <v>4</v>
      </c>
      <c r="AY38" s="141"/>
      <c r="AZ38" s="141"/>
      <c r="BA38" s="141"/>
      <c r="BB38" s="141"/>
      <c r="BC38" s="141"/>
      <c r="BD38" s="18"/>
      <c r="BE38" s="141"/>
      <c r="BF38" s="18"/>
      <c r="BG38" s="141"/>
      <c r="BH38" s="145">
        <f t="shared" si="3"/>
        <v>87</v>
      </c>
      <c r="BI38" s="140">
        <v>1</v>
      </c>
      <c r="BJ38" s="146">
        <f t="shared" si="4"/>
        <v>88</v>
      </c>
      <c r="BK38" s="509"/>
      <c r="BL38" s="147"/>
      <c r="BM38" s="111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</row>
    <row r="39" spans="1:80" ht="19.5" customHeight="1">
      <c r="A39" s="487">
        <v>35</v>
      </c>
      <c r="B39" s="382" t="s">
        <v>502</v>
      </c>
      <c r="C39" s="159" t="s">
        <v>1088</v>
      </c>
      <c r="D39" s="149">
        <v>147</v>
      </c>
      <c r="E39" s="142">
        <v>3</v>
      </c>
      <c r="F39" s="18"/>
      <c r="G39" s="141"/>
      <c r="H39" s="141"/>
      <c r="I39" s="141"/>
      <c r="J39" s="18"/>
      <c r="K39" s="18"/>
      <c r="L39" s="18"/>
      <c r="M39" s="18"/>
      <c r="N39" s="18"/>
      <c r="O39" s="141"/>
      <c r="P39" s="142">
        <f t="shared" si="0"/>
        <v>0</v>
      </c>
      <c r="Q39" s="143"/>
      <c r="R39" s="18"/>
      <c r="S39" s="18"/>
      <c r="T39" s="18"/>
      <c r="U39" s="18"/>
      <c r="V39" s="141"/>
      <c r="W39" s="141"/>
      <c r="X39" s="141"/>
      <c r="Y39" s="142">
        <f t="shared" si="1"/>
        <v>0</v>
      </c>
      <c r="Z39" s="142">
        <f t="shared" si="2"/>
        <v>0</v>
      </c>
      <c r="AA39" s="143">
        <v>48</v>
      </c>
      <c r="AB39" s="18"/>
      <c r="AC39" s="18"/>
      <c r="AD39" s="18"/>
      <c r="AE39" s="18"/>
      <c r="AF39" s="18"/>
      <c r="AG39" s="18"/>
      <c r="AH39" s="18"/>
      <c r="AI39" s="18">
        <v>26</v>
      </c>
      <c r="AJ39" s="18">
        <v>5</v>
      </c>
      <c r="AK39" s="18"/>
      <c r="AL39" s="18"/>
      <c r="AM39" s="18"/>
      <c r="AN39" s="18">
        <v>11</v>
      </c>
      <c r="AO39" s="18"/>
      <c r="AP39" s="18">
        <v>57</v>
      </c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8"/>
      <c r="BE39" s="141"/>
      <c r="BF39" s="18"/>
      <c r="BG39" s="141"/>
      <c r="BH39" s="145">
        <f t="shared" si="3"/>
        <v>147</v>
      </c>
      <c r="BI39" s="140">
        <v>3</v>
      </c>
      <c r="BJ39" s="146">
        <f t="shared" si="4"/>
        <v>150</v>
      </c>
      <c r="BK39" s="509"/>
      <c r="BL39" s="147"/>
      <c r="BM39" s="111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</row>
    <row r="40" spans="1:80" ht="19.5" customHeight="1">
      <c r="A40" s="487">
        <v>36</v>
      </c>
      <c r="B40" s="381"/>
      <c r="C40" s="148" t="s">
        <v>1089</v>
      </c>
      <c r="D40" s="149">
        <v>87</v>
      </c>
      <c r="E40" s="142">
        <v>2</v>
      </c>
      <c r="F40" s="18"/>
      <c r="G40" s="141"/>
      <c r="H40" s="141"/>
      <c r="I40" s="141">
        <v>22</v>
      </c>
      <c r="J40" s="18"/>
      <c r="K40" s="18"/>
      <c r="L40" s="18"/>
      <c r="M40" s="18"/>
      <c r="N40" s="18"/>
      <c r="O40" s="141"/>
      <c r="P40" s="142">
        <f t="shared" si="0"/>
        <v>22</v>
      </c>
      <c r="Q40" s="143"/>
      <c r="R40" s="18">
        <v>11</v>
      </c>
      <c r="S40" s="18"/>
      <c r="T40" s="18"/>
      <c r="U40" s="18"/>
      <c r="V40" s="141"/>
      <c r="W40" s="141"/>
      <c r="X40" s="141"/>
      <c r="Y40" s="142">
        <f t="shared" si="1"/>
        <v>11</v>
      </c>
      <c r="Z40" s="142">
        <f t="shared" ref="Z40:Z41" si="5">SUM(O40:Y40)</f>
        <v>44</v>
      </c>
      <c r="AA40" s="143">
        <v>30</v>
      </c>
      <c r="AB40" s="18"/>
      <c r="AC40" s="18"/>
      <c r="AD40" s="18"/>
      <c r="AE40" s="18"/>
      <c r="AF40" s="18"/>
      <c r="AG40" s="18"/>
      <c r="AH40" s="18"/>
      <c r="AI40" s="18">
        <v>26</v>
      </c>
      <c r="AJ40" s="18">
        <v>5</v>
      </c>
      <c r="AK40" s="18"/>
      <c r="AL40" s="18"/>
      <c r="AM40" s="18"/>
      <c r="AN40" s="18">
        <v>10</v>
      </c>
      <c r="AO40" s="18"/>
      <c r="AP40" s="18">
        <v>27</v>
      </c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8"/>
      <c r="BE40" s="141"/>
      <c r="BF40" s="18"/>
      <c r="BG40" s="141"/>
      <c r="BH40" s="145">
        <f t="shared" si="3"/>
        <v>98</v>
      </c>
      <c r="BI40" s="140">
        <v>2</v>
      </c>
      <c r="BJ40" s="146">
        <f t="shared" si="4"/>
        <v>100</v>
      </c>
      <c r="BK40" s="509"/>
      <c r="BL40" s="147"/>
      <c r="BM40" s="111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</row>
    <row r="41" spans="1:80" ht="17.25" customHeight="1" thickBot="1">
      <c r="A41" s="487">
        <v>37</v>
      </c>
      <c r="B41" s="383"/>
      <c r="C41" s="160" t="s">
        <v>968</v>
      </c>
      <c r="D41" s="161">
        <v>11</v>
      </c>
      <c r="E41" s="142">
        <v>0</v>
      </c>
      <c r="F41" s="18"/>
      <c r="G41" s="141"/>
      <c r="H41" s="141"/>
      <c r="I41" s="141"/>
      <c r="J41" s="18"/>
      <c r="K41" s="18">
        <v>39</v>
      </c>
      <c r="L41" s="18"/>
      <c r="M41" s="18"/>
      <c r="N41" s="18"/>
      <c r="O41" s="141"/>
      <c r="P41" s="142">
        <f t="shared" si="0"/>
        <v>39</v>
      </c>
      <c r="Q41" s="143"/>
      <c r="R41" s="18"/>
      <c r="S41" s="18"/>
      <c r="T41" s="18"/>
      <c r="U41" s="18"/>
      <c r="V41" s="141"/>
      <c r="W41" s="141"/>
      <c r="X41" s="141"/>
      <c r="Y41" s="142">
        <f t="shared" si="1"/>
        <v>0</v>
      </c>
      <c r="Z41" s="142">
        <f t="shared" si="5"/>
        <v>39</v>
      </c>
      <c r="AA41" s="143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8"/>
      <c r="BE41" s="141">
        <v>50</v>
      </c>
      <c r="BF41" s="18"/>
      <c r="BG41" s="141"/>
      <c r="BH41" s="145">
        <f t="shared" si="3"/>
        <v>50</v>
      </c>
      <c r="BI41" s="140">
        <v>0</v>
      </c>
      <c r="BJ41" s="146">
        <f t="shared" si="4"/>
        <v>50</v>
      </c>
      <c r="BK41" s="509"/>
      <c r="BL41" s="147"/>
      <c r="BM41" s="111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</row>
    <row r="42" spans="1:80" ht="16.5" customHeight="1">
      <c r="A42" s="487">
        <v>38</v>
      </c>
      <c r="B42" s="162" t="s">
        <v>728</v>
      </c>
      <c r="C42" s="162" t="s">
        <v>1090</v>
      </c>
      <c r="D42" s="151">
        <v>14</v>
      </c>
      <c r="E42" s="152">
        <v>0</v>
      </c>
      <c r="F42" s="23"/>
      <c r="G42" s="153"/>
      <c r="H42" s="153"/>
      <c r="I42" s="153"/>
      <c r="J42" s="23"/>
      <c r="K42" s="23"/>
      <c r="L42" s="23"/>
      <c r="M42" s="23"/>
      <c r="N42" s="23"/>
      <c r="O42" s="153"/>
      <c r="P42" s="152">
        <f t="shared" si="0"/>
        <v>0</v>
      </c>
      <c r="Q42" s="154"/>
      <c r="R42" s="23"/>
      <c r="S42" s="23"/>
      <c r="T42" s="23"/>
      <c r="U42" s="23"/>
      <c r="V42" s="153"/>
      <c r="W42" s="153"/>
      <c r="X42" s="153"/>
      <c r="Y42" s="152">
        <f t="shared" si="1"/>
        <v>0</v>
      </c>
      <c r="Z42" s="152">
        <f t="shared" ref="Z42:Z51" si="6">P42-Y42</f>
        <v>0</v>
      </c>
      <c r="AA42" s="154">
        <v>9</v>
      </c>
      <c r="AB42" s="23"/>
      <c r="AC42" s="23">
        <v>5</v>
      </c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23"/>
      <c r="BE42" s="153"/>
      <c r="BF42" s="23"/>
      <c r="BG42" s="153"/>
      <c r="BH42" s="155">
        <f t="shared" si="3"/>
        <v>14</v>
      </c>
      <c r="BI42" s="156">
        <v>0</v>
      </c>
      <c r="BJ42" s="157">
        <f t="shared" si="4"/>
        <v>14</v>
      </c>
      <c r="BK42" s="510"/>
      <c r="BL42" s="147"/>
      <c r="BM42" s="111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</row>
    <row r="43" spans="1:80" ht="19.5" customHeight="1">
      <c r="A43" s="487">
        <v>39</v>
      </c>
      <c r="B43" s="148" t="s">
        <v>506</v>
      </c>
      <c r="C43" s="148" t="s">
        <v>1403</v>
      </c>
      <c r="D43" s="149">
        <v>181</v>
      </c>
      <c r="E43" s="142">
        <v>4</v>
      </c>
      <c r="F43" s="18"/>
      <c r="G43" s="141"/>
      <c r="H43" s="141">
        <v>4</v>
      </c>
      <c r="I43" s="141"/>
      <c r="J43" s="18"/>
      <c r="K43" s="18"/>
      <c r="L43" s="18"/>
      <c r="M43" s="18"/>
      <c r="N43" s="18"/>
      <c r="O43" s="141"/>
      <c r="P43" s="142">
        <f t="shared" si="0"/>
        <v>4</v>
      </c>
      <c r="Q43" s="143"/>
      <c r="R43" s="18"/>
      <c r="S43" s="18"/>
      <c r="T43" s="18"/>
      <c r="U43" s="18"/>
      <c r="V43" s="141"/>
      <c r="W43" s="141"/>
      <c r="X43" s="141"/>
      <c r="Y43" s="142">
        <f t="shared" si="1"/>
        <v>0</v>
      </c>
      <c r="Z43" s="142">
        <f t="shared" si="6"/>
        <v>4</v>
      </c>
      <c r="AA43" s="143">
        <v>6</v>
      </c>
      <c r="AB43" s="18">
        <v>1</v>
      </c>
      <c r="AC43" s="18">
        <v>40</v>
      </c>
      <c r="AD43" s="18">
        <v>41</v>
      </c>
      <c r="AE43" s="18"/>
      <c r="AF43" s="18"/>
      <c r="AG43" s="18"/>
      <c r="AH43" s="18"/>
      <c r="AI43" s="18"/>
      <c r="AJ43" s="18"/>
      <c r="AK43" s="18"/>
      <c r="AL43" s="18"/>
      <c r="AM43" s="18">
        <v>1</v>
      </c>
      <c r="AN43" s="18"/>
      <c r="AO43" s="18"/>
      <c r="AP43" s="18"/>
      <c r="AQ43" s="141"/>
      <c r="AR43" s="141">
        <v>38</v>
      </c>
      <c r="AS43" s="141"/>
      <c r="AT43" s="141"/>
      <c r="AU43" s="141"/>
      <c r="AV43" s="141">
        <v>58</v>
      </c>
      <c r="AW43" s="141"/>
      <c r="AX43" s="141"/>
      <c r="AY43" s="141"/>
      <c r="AZ43" s="141"/>
      <c r="BA43" s="141"/>
      <c r="BB43" s="141"/>
      <c r="BC43" s="141"/>
      <c r="BD43" s="18"/>
      <c r="BE43" s="141"/>
      <c r="BF43" s="18"/>
      <c r="BG43" s="141"/>
      <c r="BH43" s="145">
        <f t="shared" si="3"/>
        <v>185</v>
      </c>
      <c r="BI43" s="140">
        <v>4</v>
      </c>
      <c r="BJ43" s="146">
        <f t="shared" si="4"/>
        <v>189</v>
      </c>
      <c r="BK43" s="509"/>
      <c r="BL43" s="147"/>
      <c r="BM43" s="111"/>
      <c r="BN43" s="130"/>
      <c r="BO43" s="163"/>
      <c r="BP43" s="163"/>
      <c r="BQ43" s="163"/>
      <c r="BR43" s="163"/>
      <c r="BS43" s="163"/>
      <c r="BT43" s="163"/>
      <c r="BU43" s="163"/>
      <c r="BV43" s="163"/>
      <c r="BW43" s="163"/>
      <c r="BX43" s="163"/>
      <c r="BY43" s="163"/>
      <c r="BZ43" s="163"/>
      <c r="CA43" s="163"/>
      <c r="CB43" s="163"/>
    </row>
    <row r="44" spans="1:80" ht="19.5" customHeight="1">
      <c r="A44" s="487">
        <v>40</v>
      </c>
      <c r="B44" s="148" t="s">
        <v>490</v>
      </c>
      <c r="C44" s="148" t="s">
        <v>1397</v>
      </c>
      <c r="D44" s="149">
        <v>54</v>
      </c>
      <c r="E44" s="142">
        <v>1</v>
      </c>
      <c r="F44" s="18"/>
      <c r="G44" s="141"/>
      <c r="H44" s="141"/>
      <c r="I44" s="141"/>
      <c r="J44" s="18"/>
      <c r="K44" s="18"/>
      <c r="L44" s="18"/>
      <c r="M44" s="18"/>
      <c r="N44" s="18"/>
      <c r="O44" s="164"/>
      <c r="P44" s="142">
        <f t="shared" si="0"/>
        <v>0</v>
      </c>
      <c r="Q44" s="143"/>
      <c r="R44" s="18">
        <v>6</v>
      </c>
      <c r="S44" s="18"/>
      <c r="T44" s="18"/>
      <c r="U44" s="18"/>
      <c r="V44" s="141"/>
      <c r="W44" s="141"/>
      <c r="X44" s="141">
        <v>1</v>
      </c>
      <c r="Y44" s="142">
        <f t="shared" si="1"/>
        <v>7</v>
      </c>
      <c r="Z44" s="142">
        <f t="shared" si="6"/>
        <v>-7</v>
      </c>
      <c r="AA44" s="143">
        <v>6</v>
      </c>
      <c r="AB44" s="18"/>
      <c r="AC44" s="18"/>
      <c r="AD44" s="18">
        <v>7</v>
      </c>
      <c r="AE44" s="18"/>
      <c r="AF44" s="18"/>
      <c r="AG44" s="18"/>
      <c r="AH44" s="18"/>
      <c r="AI44" s="18"/>
      <c r="AJ44" s="18">
        <v>5</v>
      </c>
      <c r="AK44" s="18"/>
      <c r="AL44" s="18"/>
      <c r="AM44" s="18"/>
      <c r="AN44" s="18">
        <v>9</v>
      </c>
      <c r="AO44" s="18"/>
      <c r="AP44" s="18"/>
      <c r="AQ44" s="141"/>
      <c r="AR44" s="141"/>
      <c r="AS44" s="141"/>
      <c r="AT44" s="141"/>
      <c r="AU44" s="141"/>
      <c r="AV44" s="141">
        <v>11</v>
      </c>
      <c r="AW44" s="141"/>
      <c r="AX44" s="141"/>
      <c r="AY44" s="141"/>
      <c r="AZ44" s="141"/>
      <c r="BA44" s="141"/>
      <c r="BB44" s="141"/>
      <c r="BC44" s="141"/>
      <c r="BD44" s="18"/>
      <c r="BE44" s="141"/>
      <c r="BF44" s="18">
        <v>9</v>
      </c>
      <c r="BG44" s="141"/>
      <c r="BH44" s="145">
        <f t="shared" si="3"/>
        <v>47</v>
      </c>
      <c r="BI44" s="140">
        <v>0</v>
      </c>
      <c r="BJ44" s="146">
        <f t="shared" si="4"/>
        <v>47</v>
      </c>
      <c r="BK44" s="509"/>
      <c r="BL44" s="147"/>
      <c r="BM44" s="111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</row>
    <row r="45" spans="1:80" ht="19.5" customHeight="1">
      <c r="A45" s="487">
        <v>41</v>
      </c>
      <c r="B45" s="150" t="s">
        <v>740</v>
      </c>
      <c r="C45" s="150" t="s">
        <v>974</v>
      </c>
      <c r="D45" s="151">
        <v>14</v>
      </c>
      <c r="E45" s="152">
        <v>0</v>
      </c>
      <c r="F45" s="23"/>
      <c r="G45" s="153"/>
      <c r="H45" s="153"/>
      <c r="I45" s="153"/>
      <c r="J45" s="23"/>
      <c r="K45" s="23"/>
      <c r="L45" s="23"/>
      <c r="M45" s="23"/>
      <c r="N45" s="23"/>
      <c r="O45" s="153"/>
      <c r="P45" s="152">
        <f t="shared" si="0"/>
        <v>0</v>
      </c>
      <c r="Q45" s="154"/>
      <c r="R45" s="23"/>
      <c r="S45" s="23"/>
      <c r="T45" s="23"/>
      <c r="U45" s="23"/>
      <c r="V45" s="153"/>
      <c r="W45" s="153"/>
      <c r="X45" s="153"/>
      <c r="Y45" s="152">
        <f t="shared" si="1"/>
        <v>0</v>
      </c>
      <c r="Z45" s="152">
        <f t="shared" si="6"/>
        <v>0</v>
      </c>
      <c r="AA45" s="154"/>
      <c r="AB45" s="23"/>
      <c r="AC45" s="23"/>
      <c r="AD45" s="23">
        <v>14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23"/>
      <c r="BE45" s="153"/>
      <c r="BF45" s="23"/>
      <c r="BG45" s="153"/>
      <c r="BH45" s="155">
        <f t="shared" si="3"/>
        <v>14</v>
      </c>
      <c r="BI45" s="156">
        <v>0</v>
      </c>
      <c r="BJ45" s="157">
        <f t="shared" si="4"/>
        <v>14</v>
      </c>
      <c r="BK45" s="510"/>
      <c r="BL45" s="147"/>
      <c r="BM45" s="111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</row>
    <row r="46" spans="1:80" ht="19.5" customHeight="1">
      <c r="A46" s="487">
        <v>42</v>
      </c>
      <c r="B46" s="148" t="s">
        <v>476</v>
      </c>
      <c r="C46" s="148" t="s">
        <v>975</v>
      </c>
      <c r="D46" s="149">
        <v>140</v>
      </c>
      <c r="E46" s="142">
        <v>3</v>
      </c>
      <c r="F46" s="18"/>
      <c r="G46" s="141"/>
      <c r="H46" s="141"/>
      <c r="I46" s="141"/>
      <c r="J46" s="18"/>
      <c r="K46" s="18"/>
      <c r="L46" s="18"/>
      <c r="M46" s="18"/>
      <c r="N46" s="18"/>
      <c r="O46" s="141"/>
      <c r="P46" s="142">
        <f t="shared" si="0"/>
        <v>0</v>
      </c>
      <c r="Q46" s="143"/>
      <c r="R46" s="18"/>
      <c r="S46" s="18"/>
      <c r="T46" s="18"/>
      <c r="U46" s="18"/>
      <c r="V46" s="141"/>
      <c r="W46" s="141"/>
      <c r="X46" s="141"/>
      <c r="Y46" s="142">
        <f t="shared" si="1"/>
        <v>0</v>
      </c>
      <c r="Z46" s="142">
        <f t="shared" si="6"/>
        <v>0</v>
      </c>
      <c r="AA46" s="143">
        <v>32</v>
      </c>
      <c r="AB46" s="18">
        <v>7</v>
      </c>
      <c r="AC46" s="18">
        <v>2</v>
      </c>
      <c r="AD46" s="18">
        <v>27</v>
      </c>
      <c r="AE46" s="18">
        <v>2</v>
      </c>
      <c r="AF46" s="18"/>
      <c r="AG46" s="18"/>
      <c r="AH46" s="18"/>
      <c r="AI46" s="18"/>
      <c r="AJ46" s="18"/>
      <c r="AK46" s="18"/>
      <c r="AL46" s="18"/>
      <c r="AM46" s="18">
        <v>2</v>
      </c>
      <c r="AN46" s="18">
        <v>6</v>
      </c>
      <c r="AO46" s="18"/>
      <c r="AP46" s="18"/>
      <c r="AQ46" s="141"/>
      <c r="AR46" s="141"/>
      <c r="AS46" s="141"/>
      <c r="AT46" s="141"/>
      <c r="AU46" s="141"/>
      <c r="AV46" s="141">
        <v>62</v>
      </c>
      <c r="AW46" s="141"/>
      <c r="AX46" s="141"/>
      <c r="AY46" s="141"/>
      <c r="AZ46" s="141"/>
      <c r="BA46" s="141"/>
      <c r="BB46" s="141"/>
      <c r="BC46" s="141"/>
      <c r="BD46" s="18"/>
      <c r="BE46" s="141"/>
      <c r="BF46" s="18"/>
      <c r="BG46" s="141"/>
      <c r="BH46" s="145">
        <f t="shared" si="3"/>
        <v>140</v>
      </c>
      <c r="BI46" s="140">
        <v>3</v>
      </c>
      <c r="BJ46" s="146">
        <f t="shared" si="4"/>
        <v>143</v>
      </c>
      <c r="BK46" s="509"/>
      <c r="BL46" s="147"/>
      <c r="BM46" s="111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</row>
    <row r="47" spans="1:80" ht="19.5" customHeight="1">
      <c r="A47" s="487">
        <v>43</v>
      </c>
      <c r="B47" s="148" t="s">
        <v>494</v>
      </c>
      <c r="C47" s="148" t="s">
        <v>976</v>
      </c>
      <c r="D47" s="149">
        <v>61</v>
      </c>
      <c r="E47" s="142">
        <v>1</v>
      </c>
      <c r="F47" s="18">
        <v>27</v>
      </c>
      <c r="G47" s="141"/>
      <c r="H47" s="141"/>
      <c r="I47" s="141"/>
      <c r="J47" s="18"/>
      <c r="K47" s="18"/>
      <c r="L47" s="18"/>
      <c r="M47" s="18"/>
      <c r="N47" s="18"/>
      <c r="O47" s="141"/>
      <c r="P47" s="142">
        <f t="shared" si="0"/>
        <v>27</v>
      </c>
      <c r="Q47" s="143"/>
      <c r="R47" s="18">
        <v>3</v>
      </c>
      <c r="S47" s="18"/>
      <c r="T47" s="18"/>
      <c r="U47" s="18"/>
      <c r="V47" s="141"/>
      <c r="W47" s="141"/>
      <c r="X47" s="141">
        <v>1</v>
      </c>
      <c r="Y47" s="142">
        <f t="shared" si="1"/>
        <v>4</v>
      </c>
      <c r="Z47" s="142">
        <f t="shared" si="6"/>
        <v>23</v>
      </c>
      <c r="AA47" s="143">
        <v>6</v>
      </c>
      <c r="AB47" s="18"/>
      <c r="AC47" s="18"/>
      <c r="AD47" s="18">
        <v>5</v>
      </c>
      <c r="AE47" s="18"/>
      <c r="AF47" s="18"/>
      <c r="AG47" s="18">
        <v>2</v>
      </c>
      <c r="AH47" s="18"/>
      <c r="AI47" s="18"/>
      <c r="AJ47" s="18">
        <v>33</v>
      </c>
      <c r="AK47" s="18"/>
      <c r="AL47" s="18">
        <v>6</v>
      </c>
      <c r="AM47" s="18"/>
      <c r="AN47" s="18">
        <v>5</v>
      </c>
      <c r="AO47" s="18"/>
      <c r="AP47" s="18"/>
      <c r="AQ47" s="141"/>
      <c r="AR47" s="141"/>
      <c r="AS47" s="141"/>
      <c r="AT47" s="141"/>
      <c r="AU47" s="141"/>
      <c r="AV47" s="141">
        <v>27</v>
      </c>
      <c r="AW47" s="141"/>
      <c r="AX47" s="141"/>
      <c r="AY47" s="141"/>
      <c r="AZ47" s="141"/>
      <c r="BA47" s="141"/>
      <c r="BB47" s="141"/>
      <c r="BC47" s="141"/>
      <c r="BD47" s="18"/>
      <c r="BE47" s="141"/>
      <c r="BF47" s="18"/>
      <c r="BG47" s="141"/>
      <c r="BH47" s="145">
        <f t="shared" si="3"/>
        <v>84</v>
      </c>
      <c r="BI47" s="140">
        <v>1</v>
      </c>
      <c r="BJ47" s="146">
        <f t="shared" si="4"/>
        <v>85</v>
      </c>
      <c r="BK47" s="509"/>
      <c r="BL47" s="147"/>
      <c r="BM47" s="111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</row>
    <row r="48" spans="1:80" ht="19.5" customHeight="1">
      <c r="A48" s="487">
        <v>44</v>
      </c>
      <c r="B48" s="148" t="s">
        <v>500</v>
      </c>
      <c r="C48" s="148" t="s">
        <v>864</v>
      </c>
      <c r="D48" s="149">
        <v>173</v>
      </c>
      <c r="E48" s="142">
        <v>5</v>
      </c>
      <c r="F48" s="18"/>
      <c r="G48" s="141"/>
      <c r="H48" s="141"/>
      <c r="I48" s="141"/>
      <c r="J48" s="18"/>
      <c r="K48" s="18"/>
      <c r="L48" s="18"/>
      <c r="M48" s="18"/>
      <c r="N48" s="18"/>
      <c r="O48" s="141"/>
      <c r="P48" s="142">
        <f t="shared" si="0"/>
        <v>0</v>
      </c>
      <c r="Q48" s="143"/>
      <c r="R48" s="18"/>
      <c r="S48" s="18"/>
      <c r="T48" s="18"/>
      <c r="U48" s="18"/>
      <c r="V48" s="141"/>
      <c r="W48" s="141"/>
      <c r="X48" s="141"/>
      <c r="Y48" s="142">
        <f t="shared" si="1"/>
        <v>0</v>
      </c>
      <c r="Z48" s="142">
        <f t="shared" si="6"/>
        <v>0</v>
      </c>
      <c r="AA48" s="143">
        <v>47</v>
      </c>
      <c r="AB48" s="18"/>
      <c r="AC48" s="18">
        <v>15</v>
      </c>
      <c r="AD48" s="18">
        <v>25</v>
      </c>
      <c r="AE48" s="18"/>
      <c r="AF48" s="18"/>
      <c r="AG48" s="18"/>
      <c r="AH48" s="18">
        <v>16</v>
      </c>
      <c r="AI48" s="18"/>
      <c r="AJ48" s="18">
        <v>13</v>
      </c>
      <c r="AK48" s="18"/>
      <c r="AL48" s="18"/>
      <c r="AM48" s="18"/>
      <c r="AN48" s="18"/>
      <c r="AO48" s="18"/>
      <c r="AP48" s="18">
        <v>10</v>
      </c>
      <c r="AQ48" s="141"/>
      <c r="AR48" s="141" t="s">
        <v>1079</v>
      </c>
      <c r="AS48" s="141">
        <v>47</v>
      </c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8"/>
      <c r="BE48" s="141"/>
      <c r="BF48" s="18"/>
      <c r="BG48" s="141"/>
      <c r="BH48" s="145">
        <f t="shared" si="3"/>
        <v>173</v>
      </c>
      <c r="BI48" s="140">
        <v>5</v>
      </c>
      <c r="BJ48" s="146">
        <f t="shared" si="4"/>
        <v>178</v>
      </c>
      <c r="BK48" s="509"/>
      <c r="BL48" s="147"/>
      <c r="BM48" s="111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</row>
    <row r="49" spans="1:80" ht="19.5" customHeight="1">
      <c r="A49" s="487">
        <v>45</v>
      </c>
      <c r="B49" s="150" t="s">
        <v>659</v>
      </c>
      <c r="C49" s="150" t="s">
        <v>1091</v>
      </c>
      <c r="D49" s="151">
        <v>140</v>
      </c>
      <c r="E49" s="152">
        <v>1</v>
      </c>
      <c r="F49" s="23"/>
      <c r="G49" s="153"/>
      <c r="H49" s="153"/>
      <c r="I49" s="153"/>
      <c r="J49" s="23"/>
      <c r="K49" s="23"/>
      <c r="L49" s="23"/>
      <c r="M49" s="23"/>
      <c r="N49" s="23"/>
      <c r="O49" s="153"/>
      <c r="P49" s="152">
        <f t="shared" si="0"/>
        <v>0</v>
      </c>
      <c r="Q49" s="154"/>
      <c r="R49" s="23"/>
      <c r="S49" s="23"/>
      <c r="T49" s="23"/>
      <c r="U49" s="23"/>
      <c r="V49" s="153"/>
      <c r="W49" s="153"/>
      <c r="X49" s="153"/>
      <c r="Y49" s="152">
        <f t="shared" si="1"/>
        <v>0</v>
      </c>
      <c r="Z49" s="152">
        <f t="shared" si="6"/>
        <v>0</v>
      </c>
      <c r="AA49" s="154">
        <v>100</v>
      </c>
      <c r="AB49" s="23"/>
      <c r="AC49" s="23"/>
      <c r="AD49" s="23">
        <v>17</v>
      </c>
      <c r="AE49" s="23"/>
      <c r="AF49" s="23"/>
      <c r="AG49" s="23"/>
      <c r="AH49" s="23">
        <v>7</v>
      </c>
      <c r="AI49" s="23"/>
      <c r="AJ49" s="23"/>
      <c r="AK49" s="23"/>
      <c r="AL49" s="23"/>
      <c r="AM49" s="23"/>
      <c r="AN49" s="23">
        <v>16</v>
      </c>
      <c r="AO49" s="23"/>
      <c r="AP49" s="2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  <c r="BA49" s="153"/>
      <c r="BB49" s="153"/>
      <c r="BC49" s="153"/>
      <c r="BD49" s="23"/>
      <c r="BE49" s="153"/>
      <c r="BF49" s="23"/>
      <c r="BG49" s="153"/>
      <c r="BH49" s="155">
        <f t="shared" si="3"/>
        <v>140</v>
      </c>
      <c r="BI49" s="156">
        <v>1</v>
      </c>
      <c r="BJ49" s="157">
        <f t="shared" si="4"/>
        <v>141</v>
      </c>
      <c r="BK49" s="510"/>
      <c r="BL49" s="147"/>
      <c r="BM49" s="111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</row>
    <row r="50" spans="1:80" ht="19.5" customHeight="1">
      <c r="A50" s="487">
        <v>46</v>
      </c>
      <c r="B50" s="150" t="s">
        <v>978</v>
      </c>
      <c r="C50" s="150" t="s">
        <v>1092</v>
      </c>
      <c r="D50" s="151">
        <v>231</v>
      </c>
      <c r="E50" s="152">
        <v>12</v>
      </c>
      <c r="F50" s="23"/>
      <c r="G50" s="153"/>
      <c r="H50" s="153"/>
      <c r="I50" s="153"/>
      <c r="J50" s="23"/>
      <c r="K50" s="23"/>
      <c r="L50" s="23"/>
      <c r="M50" s="23"/>
      <c r="N50" s="23"/>
      <c r="O50" s="153"/>
      <c r="P50" s="152">
        <f t="shared" si="0"/>
        <v>0</v>
      </c>
      <c r="Q50" s="154"/>
      <c r="R50" s="23"/>
      <c r="S50" s="23"/>
      <c r="T50" s="23"/>
      <c r="U50" s="23"/>
      <c r="V50" s="153"/>
      <c r="W50" s="153"/>
      <c r="X50" s="153"/>
      <c r="Y50" s="152">
        <f t="shared" si="1"/>
        <v>0</v>
      </c>
      <c r="Z50" s="152">
        <f t="shared" si="6"/>
        <v>0</v>
      </c>
      <c r="AA50" s="154"/>
      <c r="AB50" s="23"/>
      <c r="AC50" s="23"/>
      <c r="AD50" s="23">
        <v>2</v>
      </c>
      <c r="AE50" s="23"/>
      <c r="AF50" s="23">
        <v>4</v>
      </c>
      <c r="AG50" s="23"/>
      <c r="AH50" s="23"/>
      <c r="AI50" s="23"/>
      <c r="AJ50" s="23">
        <v>117</v>
      </c>
      <c r="AK50" s="23">
        <v>5</v>
      </c>
      <c r="AL50" s="23"/>
      <c r="AM50" s="23"/>
      <c r="AN50" s="23"/>
      <c r="AO50" s="23"/>
      <c r="AP50" s="23">
        <v>103</v>
      </c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23"/>
      <c r="BE50" s="153"/>
      <c r="BF50" s="23"/>
      <c r="BG50" s="153"/>
      <c r="BH50" s="155">
        <f t="shared" si="3"/>
        <v>231</v>
      </c>
      <c r="BI50" s="156">
        <v>12</v>
      </c>
      <c r="BJ50" s="157">
        <f t="shared" si="4"/>
        <v>243</v>
      </c>
      <c r="BK50" s="510"/>
      <c r="BL50" s="147"/>
      <c r="BM50" s="111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</row>
    <row r="51" spans="1:80" ht="19.5" customHeight="1" thickBot="1">
      <c r="A51" s="512">
        <v>47</v>
      </c>
      <c r="B51" s="158" t="s">
        <v>670</v>
      </c>
      <c r="C51" s="158" t="s">
        <v>887</v>
      </c>
      <c r="D51" s="165">
        <v>51</v>
      </c>
      <c r="E51" s="168">
        <v>0</v>
      </c>
      <c r="F51" s="167"/>
      <c r="G51" s="166"/>
      <c r="H51" s="166"/>
      <c r="I51" s="166"/>
      <c r="J51" s="167"/>
      <c r="K51" s="167"/>
      <c r="L51" s="167"/>
      <c r="M51" s="167"/>
      <c r="N51" s="167"/>
      <c r="O51" s="166"/>
      <c r="P51" s="168">
        <f t="shared" si="0"/>
        <v>0</v>
      </c>
      <c r="Q51" s="513"/>
      <c r="R51" s="167"/>
      <c r="S51" s="167"/>
      <c r="T51" s="167"/>
      <c r="U51" s="167"/>
      <c r="V51" s="166"/>
      <c r="W51" s="166"/>
      <c r="X51" s="166"/>
      <c r="Y51" s="168">
        <f t="shared" si="1"/>
        <v>0</v>
      </c>
      <c r="Z51" s="168">
        <f t="shared" si="6"/>
        <v>0</v>
      </c>
      <c r="AA51" s="513">
        <v>14</v>
      </c>
      <c r="AB51" s="167">
        <v>5</v>
      </c>
      <c r="AC51" s="167"/>
      <c r="AD51" s="167">
        <v>20</v>
      </c>
      <c r="AE51" s="167"/>
      <c r="AF51" s="167"/>
      <c r="AG51" s="167"/>
      <c r="AH51" s="167"/>
      <c r="AI51" s="167"/>
      <c r="AJ51" s="167">
        <v>2</v>
      </c>
      <c r="AK51" s="167"/>
      <c r="AL51" s="167"/>
      <c r="AM51" s="167"/>
      <c r="AN51" s="167">
        <v>2</v>
      </c>
      <c r="AO51" s="167"/>
      <c r="AP51" s="167">
        <v>8</v>
      </c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  <c r="BA51" s="166"/>
      <c r="BB51" s="166"/>
      <c r="BC51" s="166"/>
      <c r="BD51" s="167"/>
      <c r="BE51" s="166"/>
      <c r="BF51" s="167"/>
      <c r="BG51" s="166"/>
      <c r="BH51" s="276">
        <f t="shared" si="3"/>
        <v>51</v>
      </c>
      <c r="BI51" s="169">
        <v>0</v>
      </c>
      <c r="BJ51" s="514">
        <f t="shared" si="4"/>
        <v>51</v>
      </c>
      <c r="BK51" s="511"/>
      <c r="BL51" s="147"/>
      <c r="BM51" s="111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</row>
    <row r="52" spans="1:80" ht="19.5" customHeight="1" thickBot="1">
      <c r="A52" s="515" t="s">
        <v>528</v>
      </c>
      <c r="B52" s="516">
        <f>COUNTA(B5:B51)</f>
        <v>43</v>
      </c>
      <c r="C52" s="516">
        <f>COUNTA(C5:C51)</f>
        <v>47</v>
      </c>
      <c r="D52" s="517">
        <f>SUM(D5:D51)</f>
        <v>3827</v>
      </c>
      <c r="E52" s="517">
        <f>SUM(E5:E51)</f>
        <v>115</v>
      </c>
      <c r="F52" s="518">
        <f>SUM(F5:F51)</f>
        <v>32</v>
      </c>
      <c r="G52" s="518">
        <f t="shared" ref="G52:BJ52" si="7">SUM(G5:G51)</f>
        <v>15</v>
      </c>
      <c r="H52" s="518">
        <f t="shared" si="7"/>
        <v>17</v>
      </c>
      <c r="I52" s="518">
        <f t="shared" si="7"/>
        <v>71</v>
      </c>
      <c r="J52" s="518">
        <f t="shared" si="7"/>
        <v>0</v>
      </c>
      <c r="K52" s="518">
        <f t="shared" si="7"/>
        <v>47</v>
      </c>
      <c r="L52" s="518">
        <f t="shared" si="7"/>
        <v>4</v>
      </c>
      <c r="M52" s="518">
        <f t="shared" si="7"/>
        <v>0</v>
      </c>
      <c r="N52" s="518">
        <f t="shared" si="7"/>
        <v>0</v>
      </c>
      <c r="O52" s="518">
        <f t="shared" si="7"/>
        <v>0</v>
      </c>
      <c r="P52" s="518">
        <f t="shared" si="7"/>
        <v>186</v>
      </c>
      <c r="Q52" s="518">
        <f t="shared" si="7"/>
        <v>18</v>
      </c>
      <c r="R52" s="518">
        <f t="shared" si="7"/>
        <v>70</v>
      </c>
      <c r="S52" s="518">
        <f t="shared" si="7"/>
        <v>13</v>
      </c>
      <c r="T52" s="518">
        <f t="shared" si="7"/>
        <v>2</v>
      </c>
      <c r="U52" s="518">
        <f t="shared" si="7"/>
        <v>11</v>
      </c>
      <c r="V52" s="518">
        <f t="shared" si="7"/>
        <v>5</v>
      </c>
      <c r="W52" s="518">
        <f t="shared" si="7"/>
        <v>3</v>
      </c>
      <c r="X52" s="518">
        <f t="shared" si="7"/>
        <v>2</v>
      </c>
      <c r="Y52" s="518">
        <f t="shared" si="7"/>
        <v>124</v>
      </c>
      <c r="Z52" s="518">
        <f t="shared" si="7"/>
        <v>95</v>
      </c>
      <c r="AA52" s="518">
        <f t="shared" si="7"/>
        <v>806</v>
      </c>
      <c r="AB52" s="518">
        <f t="shared" si="7"/>
        <v>55</v>
      </c>
      <c r="AC52" s="518">
        <f t="shared" si="7"/>
        <v>97</v>
      </c>
      <c r="AD52" s="518">
        <f t="shared" si="7"/>
        <v>390</v>
      </c>
      <c r="AE52" s="518">
        <f t="shared" si="7"/>
        <v>14</v>
      </c>
      <c r="AF52" s="518">
        <f t="shared" si="7"/>
        <v>38</v>
      </c>
      <c r="AG52" s="518">
        <f t="shared" si="7"/>
        <v>21</v>
      </c>
      <c r="AH52" s="518">
        <f t="shared" si="7"/>
        <v>23</v>
      </c>
      <c r="AI52" s="518">
        <f t="shared" si="7"/>
        <v>177</v>
      </c>
      <c r="AJ52" s="518">
        <f t="shared" si="7"/>
        <v>436</v>
      </c>
      <c r="AK52" s="518">
        <f t="shared" si="7"/>
        <v>38</v>
      </c>
      <c r="AL52" s="518">
        <f t="shared" si="7"/>
        <v>20</v>
      </c>
      <c r="AM52" s="518">
        <f t="shared" si="7"/>
        <v>4</v>
      </c>
      <c r="AN52" s="518">
        <f t="shared" si="7"/>
        <v>239</v>
      </c>
      <c r="AO52" s="518">
        <f t="shared" si="7"/>
        <v>5</v>
      </c>
      <c r="AP52" s="518">
        <f t="shared" si="7"/>
        <v>712</v>
      </c>
      <c r="AQ52" s="518">
        <f t="shared" si="7"/>
        <v>10</v>
      </c>
      <c r="AR52" s="518">
        <f t="shared" si="7"/>
        <v>241</v>
      </c>
      <c r="AS52" s="518">
        <f t="shared" si="7"/>
        <v>47</v>
      </c>
      <c r="AT52" s="518">
        <f t="shared" si="7"/>
        <v>4</v>
      </c>
      <c r="AU52" s="518">
        <f t="shared" si="7"/>
        <v>8</v>
      </c>
      <c r="AV52" s="518">
        <f t="shared" si="7"/>
        <v>267</v>
      </c>
      <c r="AW52" s="518">
        <f t="shared" si="7"/>
        <v>62</v>
      </c>
      <c r="AX52" s="518">
        <f t="shared" si="7"/>
        <v>44</v>
      </c>
      <c r="AY52" s="518">
        <f t="shared" si="7"/>
        <v>3</v>
      </c>
      <c r="AZ52" s="518">
        <f t="shared" si="7"/>
        <v>0</v>
      </c>
      <c r="BA52" s="518">
        <f t="shared" si="7"/>
        <v>17</v>
      </c>
      <c r="BB52" s="518">
        <f t="shared" si="7"/>
        <v>1</v>
      </c>
      <c r="BC52" s="518">
        <f t="shared" si="7"/>
        <v>4</v>
      </c>
      <c r="BD52" s="518">
        <f t="shared" si="7"/>
        <v>23</v>
      </c>
      <c r="BE52" s="518">
        <f t="shared" si="7"/>
        <v>64</v>
      </c>
      <c r="BF52" s="518">
        <f t="shared" si="7"/>
        <v>9</v>
      </c>
      <c r="BG52" s="518">
        <f t="shared" si="7"/>
        <v>10</v>
      </c>
      <c r="BH52" s="518">
        <f t="shared" si="7"/>
        <v>3889</v>
      </c>
      <c r="BI52" s="518">
        <f t="shared" si="7"/>
        <v>122</v>
      </c>
      <c r="BJ52" s="518">
        <f t="shared" si="7"/>
        <v>4011</v>
      </c>
      <c r="BK52" s="519"/>
      <c r="BL52" s="147"/>
      <c r="BM52" s="111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</row>
    <row r="53" spans="1:80" ht="18" customHeight="1">
      <c r="A53" s="172" t="s">
        <v>1093</v>
      </c>
      <c r="B53" s="173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5"/>
      <c r="BL53" s="177"/>
      <c r="BM53" s="111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</row>
    <row r="54" spans="1:80" ht="14" customHeight="1">
      <c r="A54" s="176" t="s">
        <v>1448</v>
      </c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</row>
    <row r="55" spans="1:80" ht="12.75" customHeight="1">
      <c r="A55" s="313" t="s">
        <v>1312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</row>
    <row r="56" spans="1:80" ht="12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</row>
    <row r="57" spans="1:80" ht="12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</row>
    <row r="58" spans="1:80" ht="12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</row>
    <row r="59" spans="1:80" ht="12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</row>
    <row r="60" spans="1:80" ht="12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</row>
    <row r="61" spans="1:80" ht="12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</row>
    <row r="62" spans="1:80" ht="12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</row>
    <row r="63" spans="1:80" ht="12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</row>
    <row r="64" spans="1:80" ht="12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</row>
    <row r="65" spans="1:80" ht="12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</row>
    <row r="66" spans="1:80" ht="12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</row>
    <row r="67" spans="1:80" ht="12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</row>
    <row r="68" spans="1:80" ht="12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</row>
    <row r="69" spans="1:80" ht="12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</row>
    <row r="70" spans="1:80" ht="12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</row>
    <row r="71" spans="1:80" ht="12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</row>
    <row r="72" spans="1:80" ht="12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</row>
    <row r="73" spans="1:80" ht="12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</row>
    <row r="74" spans="1:80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</row>
    <row r="75" spans="1:80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</row>
    <row r="76" spans="1:80" ht="12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</row>
    <row r="77" spans="1:80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</row>
    <row r="78" spans="1:80" ht="12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</row>
    <row r="79" spans="1:80" ht="12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</row>
    <row r="80" spans="1:80" ht="12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</row>
    <row r="81" spans="1:80" ht="12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</row>
    <row r="82" spans="1:80" ht="12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</row>
    <row r="83" spans="1:80" ht="12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</row>
    <row r="84" spans="1:80" ht="12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</row>
    <row r="85" spans="1:80" ht="12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</row>
    <row r="86" spans="1:80" ht="12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</row>
    <row r="87" spans="1:80" ht="12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</row>
    <row r="88" spans="1:80" ht="12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</row>
    <row r="89" spans="1:80" ht="12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</row>
    <row r="90" spans="1:80" ht="12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</row>
    <row r="91" spans="1:80" ht="12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</row>
    <row r="92" spans="1:80" ht="12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</row>
    <row r="93" spans="1:80" ht="12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</row>
    <row r="94" spans="1:80" ht="12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</row>
    <row r="95" spans="1:80" ht="12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</row>
    <row r="96" spans="1:80" ht="12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</row>
    <row r="97" spans="1:80" ht="12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</row>
    <row r="98" spans="1:80" ht="12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</row>
    <row r="99" spans="1:80" ht="12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</row>
    <row r="100" spans="1:80" ht="12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</row>
    <row r="101" spans="1:80" ht="12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</row>
    <row r="102" spans="1:80" ht="12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</row>
    <row r="103" spans="1:80" ht="12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</row>
    <row r="104" spans="1:80" ht="12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</row>
    <row r="105" spans="1:80" ht="12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</row>
    <row r="106" spans="1:80" ht="12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</row>
    <row r="107" spans="1:80" ht="12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</row>
    <row r="108" spans="1:80" ht="12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</row>
    <row r="109" spans="1:80" ht="12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</row>
    <row r="110" spans="1:80" ht="12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</row>
    <row r="111" spans="1:80" ht="12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</row>
    <row r="112" spans="1:80" ht="12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</row>
    <row r="113" spans="1:80" ht="12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</row>
    <row r="114" spans="1:80" ht="12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</row>
    <row r="115" spans="1:80" ht="12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</row>
    <row r="116" spans="1:80" ht="12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</row>
    <row r="117" spans="1:80" ht="12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</row>
    <row r="118" spans="1:80" ht="12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</row>
    <row r="119" spans="1:80" ht="12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</row>
    <row r="120" spans="1:80" ht="12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</row>
    <row r="121" spans="1:80" ht="12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</row>
    <row r="122" spans="1:80" ht="12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</row>
    <row r="123" spans="1:80" ht="12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</row>
    <row r="124" spans="1:80" ht="12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</row>
    <row r="125" spans="1:80" ht="12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</row>
    <row r="126" spans="1:80" ht="12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</row>
    <row r="127" spans="1:80" ht="12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</row>
    <row r="128" spans="1:80" ht="12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</row>
    <row r="129" spans="1:80" ht="12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</row>
    <row r="130" spans="1:80" ht="12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</row>
    <row r="131" spans="1:80" ht="12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</row>
    <row r="132" spans="1:80" ht="12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</row>
    <row r="133" spans="1:80" ht="12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</row>
    <row r="134" spans="1:80" ht="12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</row>
    <row r="135" spans="1:80" ht="12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</row>
    <row r="136" spans="1:80" ht="12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</row>
    <row r="137" spans="1:80" ht="12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</row>
    <row r="138" spans="1:80" ht="12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</row>
    <row r="139" spans="1:80" ht="12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</row>
    <row r="140" spans="1:80" ht="12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</row>
    <row r="141" spans="1:80" ht="12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</row>
    <row r="142" spans="1:80" ht="12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</row>
    <row r="143" spans="1:80" ht="12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</row>
    <row r="144" spans="1:80" ht="12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</row>
    <row r="145" spans="1:80" ht="12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</row>
    <row r="146" spans="1:80" ht="12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</row>
    <row r="147" spans="1:80" ht="12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</row>
    <row r="148" spans="1:80" ht="12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</row>
    <row r="149" spans="1:80" ht="12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</row>
    <row r="150" spans="1:80" ht="12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</row>
    <row r="151" spans="1:80" ht="12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</row>
    <row r="152" spans="1:80" ht="12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</row>
    <row r="153" spans="1:80" ht="12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</row>
    <row r="154" spans="1:80" ht="12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</row>
    <row r="155" spans="1:80" ht="12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</row>
    <row r="156" spans="1:80" ht="12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</row>
    <row r="157" spans="1:80" ht="12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</row>
    <row r="158" spans="1:80" ht="12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</row>
    <row r="159" spans="1:80" ht="12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</row>
    <row r="160" spans="1:80" ht="12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</row>
    <row r="161" spans="1:80" ht="12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</row>
    <row r="162" spans="1:80" ht="12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</row>
    <row r="163" spans="1:80" ht="12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</row>
    <row r="164" spans="1:80" ht="12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</row>
    <row r="165" spans="1:80" ht="12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</row>
    <row r="166" spans="1:80" ht="12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</row>
    <row r="167" spans="1:80" ht="12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</row>
    <row r="168" spans="1:80" ht="12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</row>
    <row r="169" spans="1:80" ht="12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</row>
    <row r="170" spans="1:80" ht="12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</row>
    <row r="171" spans="1:80" ht="12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</row>
    <row r="172" spans="1:80" ht="12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</row>
    <row r="173" spans="1:80" ht="12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</row>
    <row r="174" spans="1:80" ht="12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</row>
    <row r="175" spans="1:80" ht="12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</row>
    <row r="176" spans="1:80" ht="12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</row>
    <row r="177" spans="1:80" ht="12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</row>
    <row r="178" spans="1:80" ht="12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</row>
    <row r="179" spans="1:80" ht="12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</row>
    <row r="180" spans="1:80" ht="12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</row>
    <row r="181" spans="1:80" ht="12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</row>
    <row r="182" spans="1:80" ht="12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</row>
    <row r="183" spans="1:80" ht="12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</row>
    <row r="184" spans="1:80" ht="12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</row>
    <row r="185" spans="1:80" ht="12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</row>
    <row r="186" spans="1:80" ht="12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</row>
    <row r="187" spans="1:80" ht="12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</row>
    <row r="188" spans="1:80" ht="12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</row>
    <row r="189" spans="1:80" ht="12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</row>
    <row r="190" spans="1:80" ht="12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</row>
    <row r="191" spans="1:80" ht="12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</row>
    <row r="192" spans="1:80" ht="12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</row>
    <row r="193" spans="1:80" ht="12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</row>
    <row r="194" spans="1:80" ht="12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</row>
    <row r="195" spans="1:80" ht="12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</row>
    <row r="196" spans="1:80" ht="12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</row>
    <row r="197" spans="1:80" ht="12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</row>
    <row r="198" spans="1:80" ht="12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</row>
    <row r="199" spans="1:80" ht="12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</row>
    <row r="200" spans="1:80" ht="12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</row>
    <row r="201" spans="1:80" ht="12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</row>
    <row r="202" spans="1:80" ht="12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</row>
    <row r="203" spans="1:80" ht="12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</row>
    <row r="204" spans="1:80" ht="12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</row>
    <row r="205" spans="1:80" ht="12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</row>
    <row r="206" spans="1:80" ht="12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</row>
    <row r="207" spans="1:80" ht="12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</row>
    <row r="208" spans="1:80" ht="12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</row>
    <row r="209" spans="1:80" ht="12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</row>
    <row r="210" spans="1:80" ht="12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</row>
    <row r="211" spans="1:80" ht="12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</row>
    <row r="212" spans="1:80" ht="12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</row>
    <row r="213" spans="1:80" ht="12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</row>
    <row r="214" spans="1:80" ht="12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</row>
    <row r="215" spans="1:80" ht="12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</row>
    <row r="216" spans="1:80" ht="12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</row>
    <row r="217" spans="1:80" ht="12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</row>
    <row r="218" spans="1:80" ht="12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</row>
    <row r="219" spans="1:80" ht="12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</row>
    <row r="220" spans="1:80" ht="12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</row>
    <row r="221" spans="1:80" ht="12.7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</row>
    <row r="222" spans="1:80" ht="12.7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</row>
    <row r="223" spans="1:80" ht="12.7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</row>
    <row r="224" spans="1:80" ht="12.7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</row>
    <row r="225" spans="1:80" ht="12.7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</row>
    <row r="226" spans="1:80" ht="12.7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</row>
    <row r="227" spans="1:80" ht="12.7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</row>
    <row r="228" spans="1:80" ht="12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</row>
    <row r="229" spans="1:80" ht="12.7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</row>
    <row r="230" spans="1:80" ht="12.7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</row>
    <row r="231" spans="1:80" ht="12.7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</row>
    <row r="232" spans="1:80" ht="12.7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</row>
    <row r="233" spans="1:80" ht="12.7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</row>
    <row r="234" spans="1:80" ht="12.7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</row>
    <row r="235" spans="1:80" ht="12.7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</row>
    <row r="236" spans="1:80" ht="12.7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</row>
    <row r="237" spans="1:80" ht="12.7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</row>
    <row r="238" spans="1:80" ht="12.7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</row>
    <row r="239" spans="1:80" ht="12.7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</row>
    <row r="240" spans="1:80" ht="12.7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</row>
    <row r="241" spans="1:80" ht="12.7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</row>
    <row r="242" spans="1:80" ht="12.7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</row>
    <row r="243" spans="1:80" ht="12.7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</row>
    <row r="244" spans="1:80" ht="12.7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</row>
    <row r="245" spans="1:80" ht="12.7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</row>
    <row r="246" spans="1:80" ht="12.7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</row>
    <row r="247" spans="1:80" ht="12.7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</row>
    <row r="248" spans="1:80" ht="12.7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</row>
    <row r="249" spans="1:80" ht="12.7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</row>
    <row r="250" spans="1:80" ht="12.7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</row>
    <row r="251" spans="1:80" ht="12.7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</row>
    <row r="252" spans="1:80" ht="12.7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</row>
    <row r="253" spans="1:80" ht="12.7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</row>
    <row r="254" spans="1:80" ht="12.7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</row>
    <row r="255" spans="1:80" ht="12.7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</row>
    <row r="256" spans="1:80" ht="12.7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</row>
    <row r="257" spans="1:80" ht="12.7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</row>
    <row r="258" spans="1:80" ht="12.7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</row>
    <row r="259" spans="1:80" ht="12.7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</row>
    <row r="260" spans="1:80" ht="12.7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</row>
    <row r="261" spans="1:80" ht="12.7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</row>
    <row r="262" spans="1:80" ht="12.7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</row>
    <row r="263" spans="1:80" ht="12.7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</row>
    <row r="264" spans="1:80" ht="12.7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</row>
    <row r="265" spans="1:80" ht="12.7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</row>
    <row r="266" spans="1:80" ht="12.7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</row>
    <row r="267" spans="1:80" ht="12.7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</row>
    <row r="268" spans="1:80" ht="12.7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</row>
    <row r="269" spans="1:80" ht="12.7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</row>
    <row r="270" spans="1:80" ht="12.7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</row>
    <row r="271" spans="1:80" ht="12.7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</row>
    <row r="272" spans="1:80" ht="12.7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</row>
    <row r="273" spans="1:80" ht="12.7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</row>
    <row r="274" spans="1:80" ht="12.7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</row>
    <row r="275" spans="1:80" ht="12.7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</row>
    <row r="276" spans="1:80" ht="12.7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</row>
    <row r="277" spans="1:80" ht="12.7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</row>
    <row r="278" spans="1:80" ht="12.7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</row>
    <row r="279" spans="1:80" ht="12.7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</row>
    <row r="280" spans="1:80" ht="12.7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</row>
    <row r="281" spans="1:80" ht="12.7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</row>
    <row r="282" spans="1:80" ht="12.7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</row>
    <row r="283" spans="1:80" ht="12.7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</row>
    <row r="284" spans="1:80" ht="12.7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</row>
    <row r="285" spans="1:80" ht="12.7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</row>
    <row r="286" spans="1:80" ht="12.7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</row>
    <row r="287" spans="1:80" ht="12.7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</row>
    <row r="288" spans="1:80" ht="12.7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</row>
    <row r="289" spans="1:80" ht="12.7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</row>
    <row r="290" spans="1:80" ht="12.7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</row>
    <row r="291" spans="1:80" ht="12.7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</row>
    <row r="292" spans="1:80" ht="12.7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</row>
    <row r="293" spans="1:80" ht="12.7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</row>
    <row r="294" spans="1:80" ht="12.7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</row>
    <row r="295" spans="1:80" ht="12.7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</row>
    <row r="296" spans="1:80" ht="12.7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</row>
    <row r="297" spans="1:80" ht="12.7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</row>
    <row r="298" spans="1:80" ht="12.7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</row>
    <row r="299" spans="1:80" ht="12.7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</row>
    <row r="300" spans="1:80" ht="12.7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</row>
    <row r="301" spans="1:80" ht="12.7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</row>
    <row r="302" spans="1:80" ht="12.7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</row>
    <row r="303" spans="1:80" ht="12.7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</row>
    <row r="304" spans="1:80" ht="12.7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</row>
    <row r="305" spans="1:80" ht="12.7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</row>
    <row r="306" spans="1:80" ht="12.7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</row>
    <row r="307" spans="1:80" ht="12.7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</row>
    <row r="308" spans="1:80" ht="12.7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</row>
    <row r="309" spans="1:80" ht="12.7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</row>
    <row r="310" spans="1:80" ht="12.7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</row>
    <row r="311" spans="1:80" ht="12.7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</row>
    <row r="312" spans="1:80" ht="12.7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</row>
    <row r="313" spans="1:80" ht="12.7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</row>
    <row r="314" spans="1:80" ht="12.7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</row>
    <row r="315" spans="1:80" ht="12.7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</row>
    <row r="316" spans="1:80" ht="12.7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</row>
    <row r="317" spans="1:80" ht="12.7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</row>
    <row r="318" spans="1:80" ht="12.7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</row>
    <row r="319" spans="1:80" ht="12.7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</row>
    <row r="320" spans="1:80" ht="12.7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</row>
    <row r="321" spans="1:80" ht="12.7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</row>
    <row r="322" spans="1:80" ht="12.7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</row>
    <row r="323" spans="1:80" ht="12.7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</row>
    <row r="324" spans="1:80" ht="12.7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</row>
    <row r="325" spans="1:80" ht="12.7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</row>
    <row r="326" spans="1:80" ht="12.7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</row>
    <row r="327" spans="1:80" ht="12.7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</row>
    <row r="328" spans="1:80" ht="12.7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</row>
    <row r="329" spans="1:80" ht="12.7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</row>
    <row r="330" spans="1:80" ht="12.7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</row>
    <row r="331" spans="1:80" ht="12.7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</row>
    <row r="332" spans="1:80" ht="12.7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</row>
    <row r="333" spans="1:80" ht="12.7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</row>
    <row r="334" spans="1:80" ht="12.7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</row>
    <row r="335" spans="1:80" ht="12.7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</row>
    <row r="336" spans="1:80" ht="12.7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</row>
    <row r="337" spans="1:80" ht="12.7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</row>
    <row r="338" spans="1:80" ht="12.7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</row>
    <row r="339" spans="1:80" ht="12.7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</row>
    <row r="340" spans="1:80" ht="12.7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</row>
    <row r="341" spans="1:80" ht="12.7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</row>
    <row r="342" spans="1:80" ht="12.7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</row>
    <row r="343" spans="1:80" ht="12.7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</row>
    <row r="344" spans="1:80" ht="12.7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</row>
    <row r="345" spans="1:80" ht="12.7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</row>
    <row r="346" spans="1:80" ht="12.7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</row>
    <row r="347" spans="1:80" ht="12.7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</row>
    <row r="348" spans="1:80" ht="12.7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</row>
    <row r="349" spans="1:80" ht="12.7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</row>
    <row r="350" spans="1:80" ht="12.7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</row>
    <row r="351" spans="1:80" ht="12.7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</row>
    <row r="352" spans="1:80" ht="12.7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</row>
    <row r="353" spans="1:80" ht="12.7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</row>
    <row r="354" spans="1:80" ht="12.7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</row>
    <row r="355" spans="1:80" ht="12.7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</row>
    <row r="356" spans="1:80" ht="12.7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</row>
    <row r="357" spans="1:80" ht="12.7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</row>
    <row r="358" spans="1:80" ht="12.7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</row>
    <row r="359" spans="1:80" ht="12.7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</row>
    <row r="360" spans="1:80" ht="12.7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</row>
    <row r="361" spans="1:80" ht="12.7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</row>
    <row r="362" spans="1:80" ht="12.7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</row>
    <row r="363" spans="1:80" ht="12.7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</row>
    <row r="364" spans="1:80" ht="12.7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</row>
    <row r="365" spans="1:80" ht="12.7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</row>
    <row r="366" spans="1:80" ht="12.7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</row>
    <row r="367" spans="1:80" ht="12.7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</row>
    <row r="368" spans="1:80" ht="12.7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</row>
    <row r="369" spans="1:80" ht="12.7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</row>
    <row r="370" spans="1:80" ht="12.7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</row>
    <row r="371" spans="1:80" ht="12.7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</row>
    <row r="372" spans="1:80" ht="12.7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</row>
    <row r="373" spans="1:80" ht="12.7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</row>
    <row r="374" spans="1:80" ht="12.7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</row>
    <row r="375" spans="1:80" ht="12.7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</row>
    <row r="376" spans="1:80" ht="12.7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</row>
    <row r="377" spans="1:80" ht="12.7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</row>
    <row r="378" spans="1:80" ht="12.7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</row>
    <row r="379" spans="1:80" ht="12.7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</row>
    <row r="380" spans="1:80" ht="12.7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</row>
    <row r="381" spans="1:80" ht="12.7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</row>
    <row r="382" spans="1:80" ht="12.7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</row>
    <row r="383" spans="1:80" ht="12.7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</row>
    <row r="384" spans="1:80" ht="12.7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</row>
    <row r="385" spans="1:80" ht="12.7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</row>
    <row r="386" spans="1:80" ht="12.7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</row>
    <row r="387" spans="1:80" ht="12.7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</row>
    <row r="388" spans="1:80" ht="12.7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</row>
    <row r="389" spans="1:80" ht="12.7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</row>
    <row r="390" spans="1:80" ht="12.7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</row>
    <row r="391" spans="1:80" ht="12.7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</row>
    <row r="392" spans="1:80" ht="12.7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</row>
    <row r="393" spans="1:80" ht="12.7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</row>
    <row r="394" spans="1:80" ht="12.7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</row>
    <row r="395" spans="1:80" ht="12.7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</row>
    <row r="396" spans="1:80" ht="12.7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</row>
    <row r="397" spans="1:80" ht="12.7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</row>
    <row r="398" spans="1:80" ht="12.7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</row>
    <row r="399" spans="1:80" ht="12.7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</row>
    <row r="400" spans="1:80" ht="12.7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</row>
    <row r="401" spans="1:80" ht="12.7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</row>
    <row r="402" spans="1:80" ht="12.7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</row>
    <row r="403" spans="1:80" ht="12.7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</row>
    <row r="404" spans="1:80" ht="12.7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</row>
    <row r="405" spans="1:80" ht="12.7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</row>
    <row r="406" spans="1:80" ht="12.7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</row>
    <row r="407" spans="1:80" ht="12.7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</row>
    <row r="408" spans="1:80" ht="12.7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</row>
    <row r="409" spans="1:80" ht="12.7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</row>
    <row r="410" spans="1:80" ht="12.7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</row>
    <row r="411" spans="1:80" ht="12.7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</row>
    <row r="412" spans="1:80" ht="12.7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</row>
    <row r="413" spans="1:80" ht="12.7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</row>
    <row r="414" spans="1:80" ht="12.7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</row>
    <row r="415" spans="1:80" ht="12.7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</row>
    <row r="416" spans="1:80" ht="12.7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</row>
    <row r="417" spans="1:80" ht="12.7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</row>
    <row r="418" spans="1:80" ht="12.7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</row>
    <row r="419" spans="1:80" ht="12.7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</row>
    <row r="420" spans="1:80" ht="12.7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</row>
    <row r="421" spans="1:80" ht="12.7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</row>
    <row r="422" spans="1:80" ht="12.7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</row>
    <row r="423" spans="1:80" ht="12.7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</row>
    <row r="424" spans="1:80" ht="12.7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</row>
    <row r="425" spans="1:80" ht="12.7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</row>
    <row r="426" spans="1:80" ht="12.7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</row>
    <row r="427" spans="1:80" ht="12.7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</row>
    <row r="428" spans="1:80" ht="12.7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</row>
    <row r="429" spans="1:80" ht="12.7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</row>
    <row r="430" spans="1:80" ht="12.7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</row>
    <row r="431" spans="1:80" ht="12.7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</row>
    <row r="432" spans="1:80" ht="12.7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</row>
    <row r="433" spans="1:80" ht="12.7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</row>
    <row r="434" spans="1:80" ht="12.7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</row>
    <row r="435" spans="1:80" ht="12.7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</row>
    <row r="436" spans="1:80" ht="12.7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</row>
    <row r="437" spans="1:80" ht="12.7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</row>
    <row r="438" spans="1:80" ht="12.7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</row>
    <row r="439" spans="1:80" ht="12.7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</row>
    <row r="440" spans="1:80" ht="12.7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</row>
    <row r="441" spans="1:80" ht="12.7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</row>
    <row r="442" spans="1:80" ht="12.7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</row>
    <row r="443" spans="1:80" ht="12.7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</row>
    <row r="444" spans="1:80" ht="12.7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</row>
    <row r="445" spans="1:80" ht="12.7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</row>
    <row r="446" spans="1:80" ht="12.7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</row>
    <row r="447" spans="1:80" ht="12.7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</row>
    <row r="448" spans="1:80" ht="12.7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</row>
    <row r="449" spans="1:80" ht="12.7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</row>
    <row r="450" spans="1:80" ht="12.7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</row>
    <row r="451" spans="1:80" ht="12.7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</row>
    <row r="452" spans="1:80" ht="12.7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</row>
    <row r="453" spans="1:80" ht="12.7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</row>
    <row r="454" spans="1:80" ht="12.7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</row>
    <row r="455" spans="1:80" ht="12.7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</row>
    <row r="456" spans="1:80" ht="12.7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</row>
    <row r="457" spans="1:80" ht="12.7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</row>
    <row r="458" spans="1:80" ht="12.7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</row>
    <row r="459" spans="1:80" ht="12.7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</row>
    <row r="460" spans="1:80" ht="12.7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</row>
    <row r="461" spans="1:80" ht="12.7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</row>
    <row r="462" spans="1:80" ht="12.7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</row>
    <row r="463" spans="1:80" ht="12.7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</row>
    <row r="464" spans="1:80" ht="12.7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</row>
    <row r="465" spans="1:80" ht="12.7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</row>
    <row r="466" spans="1:80" ht="12.7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</row>
    <row r="467" spans="1:80" ht="12.7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</row>
    <row r="468" spans="1:80" ht="12.7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</row>
    <row r="469" spans="1:80" ht="12.7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</row>
    <row r="470" spans="1:80" ht="12.7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</row>
    <row r="471" spans="1:80" ht="12.7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</row>
    <row r="472" spans="1:80" ht="12.7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</row>
    <row r="473" spans="1:80" ht="12.7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</row>
    <row r="474" spans="1:80" ht="12.7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</row>
    <row r="475" spans="1:80" ht="12.7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</row>
    <row r="476" spans="1:80" ht="12.7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</row>
    <row r="477" spans="1:80" ht="12.7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</row>
    <row r="478" spans="1:80" ht="12.7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</row>
    <row r="479" spans="1:80" ht="12.7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</row>
    <row r="480" spans="1:80" ht="12.7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</row>
    <row r="481" spans="1:80" ht="12.7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</row>
    <row r="482" spans="1:80" ht="12.7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</row>
    <row r="483" spans="1:80" ht="12.7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</row>
    <row r="484" spans="1:80" ht="12.7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</row>
    <row r="485" spans="1:80" ht="12.7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</row>
    <row r="486" spans="1:80" ht="12.7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</row>
    <row r="487" spans="1:80" ht="12.7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</row>
    <row r="488" spans="1:80" ht="12.7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</row>
    <row r="489" spans="1:80" ht="12.7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</row>
    <row r="490" spans="1:80" ht="12.7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</row>
    <row r="491" spans="1:80" ht="12.7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</row>
    <row r="492" spans="1:80" ht="12.7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</row>
    <row r="493" spans="1:80" ht="12.7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</row>
    <row r="494" spans="1:80" ht="12.7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</row>
    <row r="495" spans="1:80" ht="12.7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</row>
    <row r="496" spans="1:80" ht="12.7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</row>
    <row r="497" spans="1:80" ht="12.7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</row>
    <row r="498" spans="1:80" ht="12.7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</row>
    <row r="499" spans="1:80" ht="12.7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</row>
    <row r="500" spans="1:80" ht="12.7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</row>
    <row r="501" spans="1:80" ht="12.7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</row>
    <row r="502" spans="1:80" ht="12.7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</row>
    <row r="503" spans="1:80" ht="12.7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</row>
    <row r="504" spans="1:80" ht="12.7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</row>
    <row r="505" spans="1:80" ht="12.7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</row>
    <row r="506" spans="1:80" ht="12.7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</row>
    <row r="507" spans="1:80" ht="12.7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</row>
    <row r="508" spans="1:80" ht="12.7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</row>
    <row r="509" spans="1:80" ht="12.7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</row>
    <row r="510" spans="1:80" ht="12.7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</row>
    <row r="511" spans="1:80" ht="12.7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</row>
    <row r="512" spans="1:80" ht="12.7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</row>
    <row r="513" spans="1:80" ht="12.7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</row>
    <row r="514" spans="1:80" ht="12.7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</row>
    <row r="515" spans="1:80" ht="12.7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</row>
    <row r="516" spans="1:80" ht="12.7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</row>
    <row r="517" spans="1:80" ht="12.7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</row>
    <row r="518" spans="1:80" ht="12.7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</row>
    <row r="519" spans="1:80" ht="12.7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</row>
    <row r="520" spans="1:80" ht="12.7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</row>
    <row r="521" spans="1:80" ht="12.7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</row>
    <row r="522" spans="1:80" ht="12.7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</row>
    <row r="523" spans="1:80" ht="12.7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</row>
    <row r="524" spans="1:80" ht="12.7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</row>
    <row r="525" spans="1:80" ht="12.7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</row>
    <row r="526" spans="1:80" ht="12.7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</row>
    <row r="527" spans="1:80" ht="12.7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</row>
    <row r="528" spans="1:80" ht="12.7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</row>
    <row r="529" spans="1:80" ht="12.7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</row>
    <row r="530" spans="1:80" ht="12.7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</row>
    <row r="531" spans="1:80" ht="12.7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</row>
    <row r="532" spans="1:80" ht="12.7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</row>
    <row r="533" spans="1:80" ht="12.7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</row>
    <row r="534" spans="1:80" ht="12.7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</row>
    <row r="535" spans="1:80" ht="12.7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</row>
    <row r="536" spans="1:80" ht="12.7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</row>
    <row r="537" spans="1:80" ht="12.7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</row>
    <row r="538" spans="1:80" ht="12.7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</row>
    <row r="539" spans="1:80" ht="12.7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</row>
    <row r="540" spans="1:80" ht="12.7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</row>
    <row r="541" spans="1:80" ht="12.7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</row>
    <row r="542" spans="1:80" ht="12.7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</row>
    <row r="543" spans="1:80" ht="12.7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</row>
    <row r="544" spans="1:80" ht="12.7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</row>
    <row r="545" spans="1:80" ht="12.7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</row>
    <row r="546" spans="1:80" ht="12.7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</row>
    <row r="547" spans="1:80" ht="12.7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</row>
    <row r="548" spans="1:80" ht="12.7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</row>
    <row r="549" spans="1:80" ht="12.7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</row>
    <row r="550" spans="1:80" ht="12.7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</row>
    <row r="551" spans="1:80" ht="12.7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</row>
    <row r="552" spans="1:80" ht="12.7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</row>
    <row r="553" spans="1:80" ht="12.7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</row>
    <row r="554" spans="1:80" ht="12.7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</row>
    <row r="555" spans="1:80" ht="12.7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</row>
    <row r="556" spans="1:80" ht="12.7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</row>
    <row r="557" spans="1:80" ht="12.7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</row>
    <row r="558" spans="1:80" ht="12.7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</row>
    <row r="559" spans="1:80" ht="12.7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</row>
    <row r="560" spans="1:80" ht="12.7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</row>
    <row r="561" spans="1:80" ht="12.7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</row>
    <row r="562" spans="1:80" ht="12.7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</row>
    <row r="563" spans="1:80" ht="12.7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</row>
    <row r="564" spans="1:80" ht="12.7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</row>
    <row r="565" spans="1:80" ht="12.7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</row>
    <row r="566" spans="1:80" ht="12.7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</row>
    <row r="567" spans="1:80" ht="12.7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</row>
    <row r="568" spans="1:80" ht="12.7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</row>
    <row r="569" spans="1:80" ht="12.7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</row>
    <row r="570" spans="1:80" ht="12.7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</row>
    <row r="571" spans="1:80" ht="12.7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</row>
    <row r="572" spans="1:80" ht="12.7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</row>
    <row r="573" spans="1:80" ht="12.7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</row>
    <row r="574" spans="1:80" ht="12.7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</row>
    <row r="575" spans="1:80" ht="12.7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</row>
    <row r="576" spans="1:80" ht="12.7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</row>
    <row r="577" spans="1:80" ht="12.7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</row>
    <row r="578" spans="1:80" ht="12.7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</row>
    <row r="579" spans="1:80" ht="12.7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</row>
    <row r="580" spans="1:80" ht="12.7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</row>
    <row r="581" spans="1:80" ht="12.7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</row>
    <row r="582" spans="1:80" ht="12.7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</row>
    <row r="583" spans="1:80" ht="12.7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</row>
    <row r="584" spans="1:80" ht="12.7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</row>
    <row r="585" spans="1:80" ht="12.7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</row>
    <row r="586" spans="1:80" ht="12.7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</row>
    <row r="587" spans="1:80" ht="12.7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</row>
    <row r="588" spans="1:80" ht="12.7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</row>
    <row r="589" spans="1:80" ht="12.7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</row>
    <row r="590" spans="1:80" ht="12.7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</row>
    <row r="591" spans="1:80" ht="12.7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</row>
    <row r="592" spans="1:80" ht="12.7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</row>
    <row r="593" spans="1:80" ht="12.7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</row>
    <row r="594" spans="1:80" ht="12.7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</row>
    <row r="595" spans="1:80" ht="12.7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</row>
    <row r="596" spans="1:80" ht="12.7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</row>
    <row r="597" spans="1:80" ht="12.7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</row>
    <row r="598" spans="1:80" ht="12.7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</row>
    <row r="599" spans="1:80" ht="12.7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</row>
    <row r="600" spans="1:80" ht="12.7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</row>
    <row r="601" spans="1:80" ht="12.7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</row>
    <row r="602" spans="1:80" ht="12.7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</row>
    <row r="603" spans="1:80" ht="12.7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</row>
    <row r="604" spans="1:80" ht="12.7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</row>
    <row r="605" spans="1:80" ht="12.7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</row>
    <row r="606" spans="1:80" ht="12.7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</row>
    <row r="607" spans="1:80" ht="12.7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</row>
    <row r="608" spans="1:80" ht="12.7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</row>
    <row r="609" spans="1:80" ht="12.7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</row>
    <row r="610" spans="1:80" ht="12.7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</row>
    <row r="611" spans="1:80" ht="12.7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</row>
    <row r="612" spans="1:80" ht="12.7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</row>
    <row r="613" spans="1:80" ht="12.7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</row>
    <row r="614" spans="1:80" ht="12.7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</row>
    <row r="615" spans="1:80" ht="12.7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</row>
    <row r="616" spans="1:80" ht="12.7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</row>
    <row r="617" spans="1:80" ht="12.7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</row>
    <row r="618" spans="1:80" ht="12.7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</row>
    <row r="619" spans="1:80" ht="12.7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</row>
    <row r="620" spans="1:80" ht="12.7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</row>
    <row r="621" spans="1:80" ht="12.7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</row>
    <row r="622" spans="1:80" ht="12.7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</row>
    <row r="623" spans="1:80" ht="12.7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</row>
    <row r="624" spans="1:80" ht="12.7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</row>
    <row r="625" spans="1:80" ht="12.7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</row>
    <row r="626" spans="1:80" ht="12.7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</row>
    <row r="627" spans="1:80" ht="12.7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</row>
    <row r="628" spans="1:80" ht="12.7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</row>
    <row r="629" spans="1:80" ht="12.7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</row>
    <row r="630" spans="1:80" ht="12.7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</row>
    <row r="631" spans="1:80" ht="12.7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</row>
    <row r="632" spans="1:80" ht="12.7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</row>
    <row r="633" spans="1:80" ht="12.7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</row>
    <row r="634" spans="1:80" ht="12.7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</row>
    <row r="635" spans="1:80" ht="12.7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</row>
    <row r="636" spans="1:80" ht="12.7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</row>
    <row r="637" spans="1:80" ht="12.7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</row>
    <row r="638" spans="1:80" ht="12.7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</row>
    <row r="639" spans="1:80" ht="12.7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</row>
    <row r="640" spans="1:80" ht="12.7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</row>
    <row r="641" spans="1:80" ht="12.7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</row>
    <row r="642" spans="1:80" ht="12.7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</row>
    <row r="643" spans="1:80" ht="12.7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</row>
    <row r="644" spans="1:80" ht="12.7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</row>
    <row r="645" spans="1:80" ht="12.7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</row>
    <row r="646" spans="1:80" ht="12.7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</row>
    <row r="647" spans="1:80" ht="12.7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</row>
    <row r="648" spans="1:80" ht="12.7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</row>
    <row r="649" spans="1:80" ht="12.7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</row>
    <row r="650" spans="1:80" ht="12.7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</row>
    <row r="651" spans="1:80" ht="12.7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</row>
    <row r="652" spans="1:80" ht="12.7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</row>
    <row r="653" spans="1:80" ht="12.7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</row>
    <row r="654" spans="1:80" ht="12.7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</row>
    <row r="655" spans="1:80" ht="12.7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</row>
    <row r="656" spans="1:80" ht="12.7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</row>
    <row r="657" spans="1:80" ht="12.7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</row>
    <row r="658" spans="1:80" ht="12.7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</row>
    <row r="659" spans="1:80" ht="12.7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</row>
    <row r="660" spans="1:80" ht="12.7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</row>
    <row r="661" spans="1:80" ht="12.7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</row>
    <row r="662" spans="1:80" ht="12.7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</row>
    <row r="663" spans="1:80" ht="12.7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</row>
    <row r="664" spans="1:80" ht="12.7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</row>
    <row r="665" spans="1:80" ht="12.7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</row>
    <row r="666" spans="1:80" ht="12.7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</row>
    <row r="667" spans="1:80" ht="12.7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</row>
    <row r="668" spans="1:80" ht="12.7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</row>
    <row r="669" spans="1:80" ht="12.7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</row>
    <row r="670" spans="1:80" ht="12.7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</row>
    <row r="671" spans="1:80" ht="12.7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</row>
    <row r="672" spans="1:80" ht="12.7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</row>
    <row r="673" spans="1:80" ht="12.7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</row>
    <row r="674" spans="1:80" ht="12.7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</row>
    <row r="675" spans="1:80" ht="12.7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</row>
    <row r="676" spans="1:80" ht="12.7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</row>
    <row r="677" spans="1:80" ht="12.7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</row>
    <row r="678" spans="1:80" ht="12.7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</row>
    <row r="679" spans="1:80" ht="12.7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</row>
    <row r="680" spans="1:80" ht="12.7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</row>
    <row r="681" spans="1:80" ht="12.7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</row>
    <row r="682" spans="1:80" ht="12.7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</row>
    <row r="683" spans="1:80" ht="12.7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</row>
    <row r="684" spans="1:80" ht="12.7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</row>
    <row r="685" spans="1:80" ht="12.7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</row>
    <row r="686" spans="1:80" ht="12.7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</row>
    <row r="687" spans="1:80" ht="12.7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</row>
    <row r="688" spans="1:80" ht="12.7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</row>
    <row r="689" spans="1:80" ht="12.7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</row>
    <row r="690" spans="1:80" ht="12.7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</row>
    <row r="691" spans="1:80" ht="12.7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</row>
    <row r="692" spans="1:80" ht="12.7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</row>
    <row r="693" spans="1:80" ht="12.7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</row>
    <row r="694" spans="1:80" ht="12.7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</row>
    <row r="695" spans="1:80" ht="12.7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</row>
    <row r="696" spans="1:80" ht="12.7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</row>
    <row r="697" spans="1:80" ht="12.7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</row>
    <row r="698" spans="1:80" ht="12.7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</row>
    <row r="699" spans="1:80" ht="12.7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</row>
    <row r="700" spans="1:80" ht="12.7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</row>
    <row r="701" spans="1:80" ht="12.7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</row>
    <row r="702" spans="1:80" ht="12.7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</row>
    <row r="703" spans="1:80" ht="12.7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</row>
    <row r="704" spans="1:80" ht="12.7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</row>
    <row r="705" spans="1:80" ht="12.7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</row>
    <row r="706" spans="1:80" ht="12.7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</row>
    <row r="707" spans="1:80" ht="12.7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</row>
    <row r="708" spans="1:80" ht="12.7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</row>
    <row r="709" spans="1:80" ht="12.7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</row>
    <row r="710" spans="1:80" ht="12.7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</row>
    <row r="711" spans="1:80" ht="12.7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</row>
    <row r="712" spans="1:80" ht="12.7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</row>
    <row r="713" spans="1:80" ht="12.7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</row>
    <row r="714" spans="1:80" ht="12.7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</row>
    <row r="715" spans="1:80" ht="12.7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</row>
    <row r="716" spans="1:80" ht="12.7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</row>
    <row r="717" spans="1:80" ht="12.7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</row>
    <row r="718" spans="1:80" ht="12.7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</row>
    <row r="719" spans="1:80" ht="12.7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</row>
    <row r="720" spans="1:80" ht="12.7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</row>
    <row r="721" spans="1:80" ht="12.7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</row>
    <row r="722" spans="1:80" ht="12.7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</row>
    <row r="723" spans="1:80" ht="12.7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</row>
    <row r="724" spans="1:80" ht="12.7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</row>
    <row r="725" spans="1:80" ht="12.7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</row>
    <row r="726" spans="1:80" ht="12.7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</row>
    <row r="727" spans="1:80" ht="12.7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</row>
    <row r="728" spans="1:80" ht="12.7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</row>
    <row r="729" spans="1:80" ht="12.7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</row>
    <row r="730" spans="1:80" ht="12.7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</row>
    <row r="731" spans="1:80" ht="12.7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</row>
    <row r="732" spans="1:80" ht="12.7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</row>
    <row r="733" spans="1:80" ht="12.7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</row>
    <row r="734" spans="1:80" ht="12.7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</row>
    <row r="735" spans="1:80" ht="12.7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  <c r="CB735" s="27"/>
    </row>
    <row r="736" spans="1:80" ht="12.7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</row>
    <row r="737" spans="1:80" ht="12.7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  <c r="CB737" s="27"/>
    </row>
    <row r="738" spans="1:80" ht="12.7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</row>
    <row r="739" spans="1:80" ht="12.7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7"/>
      <c r="BP739" s="27"/>
      <c r="BQ739" s="27"/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  <c r="CB739" s="27"/>
    </row>
    <row r="740" spans="1:80" ht="12.7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</row>
    <row r="741" spans="1:80" ht="12.7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7"/>
      <c r="BS741" s="27"/>
      <c r="BT741" s="27"/>
      <c r="BU741" s="27"/>
      <c r="BV741" s="27"/>
      <c r="BW741" s="27"/>
      <c r="BX741" s="27"/>
      <c r="BY741" s="27"/>
      <c r="BZ741" s="27"/>
      <c r="CA741" s="27"/>
      <c r="CB741" s="27"/>
    </row>
    <row r="742" spans="1:80" ht="12.7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7"/>
      <c r="BP742" s="27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  <c r="CB742" s="27"/>
    </row>
    <row r="743" spans="1:80" ht="12.7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</row>
    <row r="744" spans="1:80" ht="12.7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  <c r="CB744" s="27"/>
    </row>
    <row r="745" spans="1:80" ht="12.7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7"/>
      <c r="BO745" s="27"/>
      <c r="BP745" s="27"/>
      <c r="BQ745" s="27"/>
      <c r="BR745" s="27"/>
      <c r="BS745" s="27"/>
      <c r="BT745" s="27"/>
      <c r="BU745" s="27"/>
      <c r="BV745" s="27"/>
      <c r="BW745" s="27"/>
      <c r="BX745" s="27"/>
      <c r="BY745" s="27"/>
      <c r="BZ745" s="27"/>
      <c r="CA745" s="27"/>
      <c r="CB745" s="27"/>
    </row>
    <row r="746" spans="1:80" ht="12.7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N746" s="27"/>
      <c r="BO746" s="27"/>
      <c r="BP746" s="27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  <c r="CB746" s="27"/>
    </row>
    <row r="747" spans="1:80" ht="12.7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7"/>
      <c r="BS747" s="27"/>
      <c r="BT747" s="27"/>
      <c r="BU747" s="27"/>
      <c r="BV747" s="27"/>
      <c r="BW747" s="27"/>
      <c r="BX747" s="27"/>
      <c r="BY747" s="27"/>
      <c r="BZ747" s="27"/>
      <c r="CA747" s="27"/>
      <c r="CB747" s="27"/>
    </row>
    <row r="748" spans="1:80" ht="12.7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/>
      <c r="CA748" s="27"/>
      <c r="CB748" s="27"/>
    </row>
    <row r="749" spans="1:80" ht="12.7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7"/>
      <c r="BT749" s="27"/>
      <c r="BU749" s="27"/>
      <c r="BV749" s="27"/>
      <c r="BW749" s="27"/>
      <c r="BX749" s="27"/>
      <c r="BY749" s="27"/>
      <c r="BZ749" s="27"/>
      <c r="CA749" s="27"/>
      <c r="CB749" s="27"/>
    </row>
    <row r="750" spans="1:80" ht="12.7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7"/>
      <c r="BP750" s="27"/>
      <c r="BQ750" s="27"/>
      <c r="BR750" s="27"/>
      <c r="BS750" s="27"/>
      <c r="BT750" s="27"/>
      <c r="BU750" s="27"/>
      <c r="BV750" s="27"/>
      <c r="BW750" s="27"/>
      <c r="BX750" s="27"/>
      <c r="BY750" s="27"/>
      <c r="BZ750" s="27"/>
      <c r="CA750" s="27"/>
      <c r="CB750" s="27"/>
    </row>
    <row r="751" spans="1:80" ht="12.7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7"/>
      <c r="BS751" s="27"/>
      <c r="BT751" s="27"/>
      <c r="BU751" s="27"/>
      <c r="BV751" s="27"/>
      <c r="BW751" s="27"/>
      <c r="BX751" s="27"/>
      <c r="BY751" s="27"/>
      <c r="BZ751" s="27"/>
      <c r="CA751" s="27"/>
      <c r="CB751" s="27"/>
    </row>
    <row r="752" spans="1:80" ht="12.7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  <c r="CB752" s="27"/>
    </row>
    <row r="753" spans="1:80" ht="12.7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7"/>
      <c r="BS753" s="27"/>
      <c r="BT753" s="27"/>
      <c r="BU753" s="27"/>
      <c r="BV753" s="27"/>
      <c r="BW753" s="27"/>
      <c r="BX753" s="27"/>
      <c r="BY753" s="27"/>
      <c r="BZ753" s="27"/>
      <c r="CA753" s="27"/>
      <c r="CB753" s="27"/>
    </row>
    <row r="754" spans="1:80" ht="12.7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  <c r="CB754" s="27"/>
    </row>
    <row r="755" spans="1:80" ht="12.7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7"/>
      <c r="BS755" s="27"/>
      <c r="BT755" s="27"/>
      <c r="BU755" s="27"/>
      <c r="BV755" s="27"/>
      <c r="BW755" s="27"/>
      <c r="BX755" s="27"/>
      <c r="BY755" s="27"/>
      <c r="BZ755" s="27"/>
      <c r="CA755" s="27"/>
      <c r="CB755" s="27"/>
    </row>
    <row r="756" spans="1:80" ht="12.7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7"/>
      <c r="BP756" s="27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  <c r="CB756" s="27"/>
    </row>
    <row r="757" spans="1:80" ht="12.7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7"/>
      <c r="BS757" s="27"/>
      <c r="BT757" s="27"/>
      <c r="BU757" s="27"/>
      <c r="BV757" s="27"/>
      <c r="BW757" s="27"/>
      <c r="BX757" s="27"/>
      <c r="BY757" s="27"/>
      <c r="BZ757" s="27"/>
      <c r="CA757" s="27"/>
      <c r="CB757" s="27"/>
    </row>
    <row r="758" spans="1:80" ht="12.7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  <c r="CB758" s="27"/>
    </row>
    <row r="759" spans="1:80" ht="12.7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7"/>
      <c r="BP759" s="27"/>
      <c r="BQ759" s="27"/>
      <c r="BR759" s="27"/>
      <c r="BS759" s="27"/>
      <c r="BT759" s="27"/>
      <c r="BU759" s="27"/>
      <c r="BV759" s="27"/>
      <c r="BW759" s="27"/>
      <c r="BX759" s="27"/>
      <c r="BY759" s="27"/>
      <c r="BZ759" s="27"/>
      <c r="CA759" s="27"/>
      <c r="CB759" s="27"/>
    </row>
    <row r="760" spans="1:80" ht="12.7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  <c r="CB760" s="27"/>
    </row>
    <row r="761" spans="1:80" ht="12.7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</row>
    <row r="762" spans="1:80" ht="12.7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7"/>
      <c r="BP762" s="27"/>
      <c r="BQ762" s="27"/>
      <c r="BR762" s="27"/>
      <c r="BS762" s="27"/>
      <c r="BT762" s="27"/>
      <c r="BU762" s="27"/>
      <c r="BV762" s="27"/>
      <c r="BW762" s="27"/>
      <c r="BX762" s="27"/>
      <c r="BY762" s="27"/>
      <c r="BZ762" s="27"/>
      <c r="CA762" s="27"/>
      <c r="CB762" s="27"/>
    </row>
    <row r="763" spans="1:80" ht="12.7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7"/>
      <c r="BP763" s="27"/>
      <c r="BQ763" s="27"/>
      <c r="BR763" s="27"/>
      <c r="BS763" s="27"/>
      <c r="BT763" s="27"/>
      <c r="BU763" s="27"/>
      <c r="BV763" s="27"/>
      <c r="BW763" s="27"/>
      <c r="BX763" s="27"/>
      <c r="BY763" s="27"/>
      <c r="BZ763" s="27"/>
      <c r="CA763" s="27"/>
      <c r="CB763" s="27"/>
    </row>
    <row r="764" spans="1:80" ht="12.7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</row>
    <row r="765" spans="1:80" ht="12.7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7"/>
      <c r="BP765" s="27"/>
      <c r="BQ765" s="27"/>
      <c r="BR765" s="27"/>
      <c r="BS765" s="27"/>
      <c r="BT765" s="27"/>
      <c r="BU765" s="27"/>
      <c r="BV765" s="27"/>
      <c r="BW765" s="27"/>
      <c r="BX765" s="27"/>
      <c r="BY765" s="27"/>
      <c r="BZ765" s="27"/>
      <c r="CA765" s="27"/>
      <c r="CB765" s="27"/>
    </row>
    <row r="766" spans="1:80" ht="12.7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7"/>
      <c r="BP766" s="27"/>
      <c r="BQ766" s="27"/>
      <c r="BR766" s="27"/>
      <c r="BS766" s="27"/>
      <c r="BT766" s="27"/>
      <c r="BU766" s="27"/>
      <c r="BV766" s="27"/>
      <c r="BW766" s="27"/>
      <c r="BX766" s="27"/>
      <c r="BY766" s="27"/>
      <c r="BZ766" s="27"/>
      <c r="CA766" s="27"/>
      <c r="CB766" s="27"/>
    </row>
    <row r="767" spans="1:80" ht="12.7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/>
      <c r="BR767" s="27"/>
      <c r="BS767" s="27"/>
      <c r="BT767" s="27"/>
      <c r="BU767" s="27"/>
      <c r="BV767" s="27"/>
      <c r="BW767" s="27"/>
      <c r="BX767" s="27"/>
      <c r="BY767" s="27"/>
      <c r="BZ767" s="27"/>
      <c r="CA767" s="27"/>
      <c r="CB767" s="27"/>
    </row>
    <row r="768" spans="1:80" ht="12.7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</row>
    <row r="769" spans="1:80" ht="12.7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R769" s="27"/>
      <c r="BS769" s="27"/>
      <c r="BT769" s="27"/>
      <c r="BU769" s="27"/>
      <c r="BV769" s="27"/>
      <c r="BW769" s="27"/>
      <c r="BX769" s="27"/>
      <c r="BY769" s="27"/>
      <c r="BZ769" s="27"/>
      <c r="CA769" s="27"/>
      <c r="CB769" s="27"/>
    </row>
    <row r="770" spans="1:80" ht="12.7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7"/>
      <c r="BP770" s="27"/>
      <c r="BQ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</row>
    <row r="771" spans="1:80" ht="12.7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7"/>
      <c r="BS771" s="27"/>
      <c r="BT771" s="27"/>
      <c r="BU771" s="27"/>
      <c r="BV771" s="27"/>
      <c r="BW771" s="27"/>
      <c r="BX771" s="27"/>
      <c r="BY771" s="27"/>
      <c r="BZ771" s="27"/>
      <c r="CA771" s="27"/>
      <c r="CB771" s="27"/>
    </row>
    <row r="772" spans="1:80" ht="12.7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</row>
    <row r="773" spans="1:80" ht="12.7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7"/>
      <c r="BS773" s="27"/>
      <c r="BT773" s="27"/>
      <c r="BU773" s="27"/>
      <c r="BV773" s="27"/>
      <c r="BW773" s="27"/>
      <c r="BX773" s="27"/>
      <c r="BY773" s="27"/>
      <c r="BZ773" s="27"/>
      <c r="CA773" s="27"/>
      <c r="CB773" s="27"/>
    </row>
    <row r="774" spans="1:80" ht="12.7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</row>
    <row r="775" spans="1:80" ht="12.7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7"/>
      <c r="BS775" s="27"/>
      <c r="BT775" s="27"/>
      <c r="BU775" s="27"/>
      <c r="BV775" s="27"/>
      <c r="BW775" s="27"/>
      <c r="BX775" s="27"/>
      <c r="BY775" s="27"/>
      <c r="BZ775" s="27"/>
      <c r="CA775" s="27"/>
      <c r="CB775" s="27"/>
    </row>
    <row r="776" spans="1:80" ht="12.7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7"/>
      <c r="BO776" s="27"/>
      <c r="BP776" s="27"/>
      <c r="BQ776" s="27"/>
      <c r="BR776" s="27"/>
      <c r="BS776" s="27"/>
      <c r="BT776" s="27"/>
      <c r="BU776" s="27"/>
      <c r="BV776" s="27"/>
      <c r="BW776" s="27"/>
      <c r="BX776" s="27"/>
      <c r="BY776" s="27"/>
      <c r="BZ776" s="27"/>
      <c r="CA776" s="27"/>
      <c r="CB776" s="27"/>
    </row>
    <row r="777" spans="1:80" ht="12.7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7"/>
      <c r="BP777" s="27"/>
      <c r="BQ777" s="27"/>
      <c r="BR777" s="27"/>
      <c r="BS777" s="27"/>
      <c r="BT777" s="27"/>
      <c r="BU777" s="27"/>
      <c r="BV777" s="27"/>
      <c r="BW777" s="27"/>
      <c r="BX777" s="27"/>
      <c r="BY777" s="27"/>
      <c r="BZ777" s="27"/>
      <c r="CA777" s="27"/>
      <c r="CB777" s="27"/>
    </row>
    <row r="778" spans="1:80" ht="12.7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</row>
    <row r="779" spans="1:80" ht="12.7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7"/>
      <c r="BO779" s="27"/>
      <c r="BP779" s="27"/>
      <c r="BQ779" s="27"/>
      <c r="BR779" s="27"/>
      <c r="BS779" s="27"/>
      <c r="BT779" s="27"/>
      <c r="BU779" s="27"/>
      <c r="BV779" s="27"/>
      <c r="BW779" s="27"/>
      <c r="BX779" s="27"/>
      <c r="BY779" s="27"/>
      <c r="BZ779" s="27"/>
      <c r="CA779" s="27"/>
      <c r="CB779" s="27"/>
    </row>
    <row r="780" spans="1:80" ht="12.7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27"/>
      <c r="BS780" s="27"/>
      <c r="BT780" s="27"/>
      <c r="BU780" s="27"/>
      <c r="BV780" s="27"/>
      <c r="BW780" s="27"/>
      <c r="BX780" s="27"/>
      <c r="BY780" s="27"/>
      <c r="BZ780" s="27"/>
      <c r="CA780" s="27"/>
      <c r="CB780" s="27"/>
    </row>
    <row r="781" spans="1:80" ht="12.7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27"/>
      <c r="BS781" s="27"/>
      <c r="BT781" s="27"/>
      <c r="BU781" s="27"/>
      <c r="BV781" s="27"/>
      <c r="BW781" s="27"/>
      <c r="BX781" s="27"/>
      <c r="BY781" s="27"/>
      <c r="BZ781" s="27"/>
      <c r="CA781" s="27"/>
      <c r="CB781" s="27"/>
    </row>
    <row r="782" spans="1:80" ht="12.7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</row>
    <row r="783" spans="1:80" ht="12.7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7"/>
      <c r="BS783" s="27"/>
      <c r="BT783" s="27"/>
      <c r="BU783" s="27"/>
      <c r="BV783" s="27"/>
      <c r="BW783" s="27"/>
      <c r="BX783" s="27"/>
      <c r="BY783" s="27"/>
      <c r="BZ783" s="27"/>
      <c r="CA783" s="27"/>
      <c r="CB783" s="27"/>
    </row>
    <row r="784" spans="1:80" ht="12.7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7"/>
      <c r="BO784" s="27"/>
      <c r="BP784" s="27"/>
      <c r="BQ784" s="27"/>
      <c r="BR784" s="27"/>
      <c r="BS784" s="27"/>
      <c r="BT784" s="27"/>
      <c r="BU784" s="27"/>
      <c r="BV784" s="27"/>
      <c r="BW784" s="27"/>
      <c r="BX784" s="27"/>
      <c r="BY784" s="27"/>
      <c r="BZ784" s="27"/>
      <c r="CA784" s="27"/>
      <c r="CB784" s="27"/>
    </row>
    <row r="785" spans="1:80" ht="12.7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7"/>
      <c r="BS785" s="27"/>
      <c r="BT785" s="27"/>
      <c r="BU785" s="27"/>
      <c r="BV785" s="27"/>
      <c r="BW785" s="27"/>
      <c r="BX785" s="27"/>
      <c r="BY785" s="27"/>
      <c r="BZ785" s="27"/>
      <c r="CA785" s="27"/>
      <c r="CB785" s="27"/>
    </row>
    <row r="786" spans="1:80" ht="12.7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7"/>
      <c r="BS786" s="27"/>
      <c r="BT786" s="27"/>
      <c r="BU786" s="27"/>
      <c r="BV786" s="27"/>
      <c r="BW786" s="27"/>
      <c r="BX786" s="27"/>
      <c r="BY786" s="27"/>
      <c r="BZ786" s="27"/>
      <c r="CA786" s="27"/>
      <c r="CB786" s="27"/>
    </row>
    <row r="787" spans="1:80" ht="12.7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7"/>
      <c r="BS787" s="27"/>
      <c r="BT787" s="27"/>
      <c r="BU787" s="27"/>
      <c r="BV787" s="27"/>
      <c r="BW787" s="27"/>
      <c r="BX787" s="27"/>
      <c r="BY787" s="27"/>
      <c r="BZ787" s="27"/>
      <c r="CA787" s="27"/>
      <c r="CB787" s="27"/>
    </row>
    <row r="788" spans="1:80" ht="12.7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7"/>
      <c r="BO788" s="27"/>
      <c r="BP788" s="27"/>
      <c r="BQ788" s="27"/>
      <c r="BR788" s="27"/>
      <c r="BS788" s="27"/>
      <c r="BT788" s="27"/>
      <c r="BU788" s="27"/>
      <c r="BV788" s="27"/>
      <c r="BW788" s="27"/>
      <c r="BX788" s="27"/>
      <c r="BY788" s="27"/>
      <c r="BZ788" s="27"/>
      <c r="CA788" s="27"/>
      <c r="CB788" s="27"/>
    </row>
    <row r="789" spans="1:80" ht="12.7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7"/>
      <c r="BS789" s="27"/>
      <c r="BT789" s="27"/>
      <c r="BU789" s="27"/>
      <c r="BV789" s="27"/>
      <c r="BW789" s="27"/>
      <c r="BX789" s="27"/>
      <c r="BY789" s="27"/>
      <c r="BZ789" s="27"/>
      <c r="CA789" s="27"/>
      <c r="CB789" s="27"/>
    </row>
    <row r="790" spans="1:80" ht="12.7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7"/>
      <c r="BS790" s="27"/>
      <c r="BT790" s="27"/>
      <c r="BU790" s="27"/>
      <c r="BV790" s="27"/>
      <c r="BW790" s="27"/>
      <c r="BX790" s="27"/>
      <c r="BY790" s="27"/>
      <c r="BZ790" s="27"/>
      <c r="CA790" s="27"/>
      <c r="CB790" s="27"/>
    </row>
    <row r="791" spans="1:80" ht="12.7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7"/>
      <c r="BS791" s="27"/>
      <c r="BT791" s="27"/>
      <c r="BU791" s="27"/>
      <c r="BV791" s="27"/>
      <c r="BW791" s="27"/>
      <c r="BX791" s="27"/>
      <c r="BY791" s="27"/>
      <c r="BZ791" s="27"/>
      <c r="CA791" s="27"/>
      <c r="CB791" s="27"/>
    </row>
    <row r="792" spans="1:80" ht="12.7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7"/>
      <c r="BS792" s="27"/>
      <c r="BT792" s="27"/>
      <c r="BU792" s="27"/>
      <c r="BV792" s="27"/>
      <c r="BW792" s="27"/>
      <c r="BX792" s="27"/>
      <c r="BY792" s="27"/>
      <c r="BZ792" s="27"/>
      <c r="CA792" s="27"/>
      <c r="CB792" s="27"/>
    </row>
    <row r="793" spans="1:80" ht="12.7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O793" s="27"/>
      <c r="BP793" s="27"/>
      <c r="BQ793" s="27"/>
      <c r="BR793" s="27"/>
      <c r="BS793" s="27"/>
      <c r="BT793" s="27"/>
      <c r="BU793" s="27"/>
      <c r="BV793" s="27"/>
      <c r="BW793" s="27"/>
      <c r="BX793" s="27"/>
      <c r="BY793" s="27"/>
      <c r="BZ793" s="27"/>
      <c r="CA793" s="27"/>
      <c r="CB793" s="27"/>
    </row>
    <row r="794" spans="1:80" ht="12.7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</row>
    <row r="795" spans="1:80" ht="12.7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7"/>
      <c r="BS795" s="27"/>
      <c r="BT795" s="27"/>
      <c r="BU795" s="27"/>
      <c r="BV795" s="27"/>
      <c r="BW795" s="27"/>
      <c r="BX795" s="27"/>
      <c r="BY795" s="27"/>
      <c r="BZ795" s="27"/>
      <c r="CA795" s="27"/>
      <c r="CB795" s="27"/>
    </row>
    <row r="796" spans="1:80" ht="12.7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</row>
    <row r="797" spans="1:80" ht="12.7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7"/>
      <c r="BS797" s="27"/>
      <c r="BT797" s="27"/>
      <c r="BU797" s="27"/>
      <c r="BV797" s="27"/>
      <c r="BW797" s="27"/>
      <c r="BX797" s="27"/>
      <c r="BY797" s="27"/>
      <c r="BZ797" s="27"/>
      <c r="CA797" s="27"/>
      <c r="CB797" s="27"/>
    </row>
    <row r="798" spans="1:80" ht="12.7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/>
      <c r="BO798" s="27"/>
      <c r="BP798" s="27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</row>
    <row r="799" spans="1:80" ht="12.7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7"/>
      <c r="BP799" s="27"/>
      <c r="BQ799" s="27"/>
      <c r="BR799" s="27"/>
      <c r="BS799" s="27"/>
      <c r="BT799" s="27"/>
      <c r="BU799" s="27"/>
      <c r="BV799" s="27"/>
      <c r="BW799" s="27"/>
      <c r="BX799" s="27"/>
      <c r="BY799" s="27"/>
      <c r="BZ799" s="27"/>
      <c r="CA799" s="27"/>
      <c r="CB799" s="27"/>
    </row>
    <row r="800" spans="1:80" ht="12.7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</row>
    <row r="801" spans="1:80" ht="12.7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7"/>
      <c r="BS801" s="27"/>
      <c r="BT801" s="27"/>
      <c r="BU801" s="27"/>
      <c r="BV801" s="27"/>
      <c r="BW801" s="27"/>
      <c r="BX801" s="27"/>
      <c r="BY801" s="27"/>
      <c r="BZ801" s="27"/>
      <c r="CA801" s="27"/>
      <c r="CB801" s="27"/>
    </row>
    <row r="802" spans="1:80" ht="12.7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</row>
    <row r="803" spans="1:80" ht="12.7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/>
      <c r="BQ803" s="27"/>
      <c r="BR803" s="27"/>
      <c r="BS803" s="27"/>
      <c r="BT803" s="27"/>
      <c r="BU803" s="27"/>
      <c r="BV803" s="27"/>
      <c r="BW803" s="27"/>
      <c r="BX803" s="27"/>
      <c r="BY803" s="27"/>
      <c r="BZ803" s="27"/>
      <c r="CA803" s="27"/>
      <c r="CB803" s="27"/>
    </row>
    <row r="804" spans="1:80" ht="12.7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</row>
    <row r="805" spans="1:80" ht="12.7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</row>
    <row r="806" spans="1:80" ht="12.7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</row>
    <row r="807" spans="1:80" ht="12.7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</row>
    <row r="808" spans="1:80" ht="12.7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</row>
    <row r="809" spans="1:80" ht="12.7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7"/>
      <c r="BS809" s="27"/>
      <c r="BT809" s="27"/>
      <c r="BU809" s="27"/>
      <c r="BV809" s="27"/>
      <c r="BW809" s="27"/>
      <c r="BX809" s="27"/>
      <c r="BY809" s="27"/>
      <c r="BZ809" s="27"/>
      <c r="CA809" s="27"/>
      <c r="CB809" s="27"/>
    </row>
    <row r="810" spans="1:80" ht="12.7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</row>
    <row r="811" spans="1:80" ht="12.7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  <c r="CB811" s="27"/>
    </row>
    <row r="812" spans="1:80" ht="12.7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27"/>
      <c r="BP812" s="27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  <c r="CB812" s="27"/>
    </row>
    <row r="813" spans="1:80" ht="12.7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  <c r="CB813" s="27"/>
    </row>
    <row r="814" spans="1:80" ht="12.7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  <c r="CB814" s="27"/>
    </row>
    <row r="815" spans="1:80" ht="12.7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7"/>
      <c r="BP815" s="27"/>
      <c r="BQ815" s="27"/>
      <c r="BR815" s="27"/>
      <c r="BS815" s="27"/>
      <c r="BT815" s="27"/>
      <c r="BU815" s="27"/>
      <c r="BV815" s="27"/>
      <c r="BW815" s="27"/>
      <c r="BX815" s="27"/>
      <c r="BY815" s="27"/>
      <c r="BZ815" s="27"/>
      <c r="CA815" s="27"/>
      <c r="CB815" s="27"/>
    </row>
    <row r="816" spans="1:80" ht="12.7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7"/>
      <c r="BP816" s="27"/>
      <c r="BQ816" s="27"/>
      <c r="BR816" s="27"/>
      <c r="BS816" s="27"/>
      <c r="BT816" s="27"/>
      <c r="BU816" s="27"/>
      <c r="BV816" s="27"/>
      <c r="BW816" s="27"/>
      <c r="BX816" s="27"/>
      <c r="BY816" s="27"/>
      <c r="BZ816" s="27"/>
      <c r="CA816" s="27"/>
      <c r="CB816" s="27"/>
    </row>
    <row r="817" spans="1:80" ht="12.7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7"/>
      <c r="BO817" s="27"/>
      <c r="BP817" s="27"/>
      <c r="BQ817" s="27"/>
      <c r="BR817" s="27"/>
      <c r="BS817" s="27"/>
      <c r="BT817" s="27"/>
      <c r="BU817" s="27"/>
      <c r="BV817" s="27"/>
      <c r="BW817" s="27"/>
      <c r="BX817" s="27"/>
      <c r="BY817" s="27"/>
      <c r="BZ817" s="27"/>
      <c r="CA817" s="27"/>
      <c r="CB817" s="27"/>
    </row>
    <row r="818" spans="1:80" ht="12.7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  <c r="CB818" s="27"/>
    </row>
    <row r="819" spans="1:80" ht="12.7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7"/>
      <c r="BP819" s="27"/>
      <c r="BQ819" s="27"/>
      <c r="BR819" s="27"/>
      <c r="BS819" s="27"/>
      <c r="BT819" s="27"/>
      <c r="BU819" s="27"/>
      <c r="BV819" s="27"/>
      <c r="BW819" s="27"/>
      <c r="BX819" s="27"/>
      <c r="BY819" s="27"/>
      <c r="BZ819" s="27"/>
      <c r="CA819" s="27"/>
      <c r="CB819" s="27"/>
    </row>
    <row r="820" spans="1:80" ht="12.7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7"/>
      <c r="BP820" s="27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  <c r="CB820" s="27"/>
    </row>
    <row r="821" spans="1:80" ht="12.7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7"/>
      <c r="BP821" s="27"/>
      <c r="BQ821" s="27"/>
      <c r="BR821" s="27"/>
      <c r="BS821" s="27"/>
      <c r="BT821" s="27"/>
      <c r="BU821" s="27"/>
      <c r="BV821" s="27"/>
      <c r="BW821" s="27"/>
      <c r="BX821" s="27"/>
      <c r="BY821" s="27"/>
      <c r="BZ821" s="27"/>
      <c r="CA821" s="27"/>
      <c r="CB821" s="27"/>
    </row>
    <row r="822" spans="1:80" ht="12.7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/>
      <c r="BP822" s="27"/>
      <c r="BQ822" s="27"/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  <c r="CB822" s="27"/>
    </row>
    <row r="823" spans="1:80" ht="12.7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7"/>
      <c r="BS823" s="27"/>
      <c r="BT823" s="27"/>
      <c r="BU823" s="27"/>
      <c r="BV823" s="27"/>
      <c r="BW823" s="27"/>
      <c r="BX823" s="27"/>
      <c r="BY823" s="27"/>
      <c r="BZ823" s="27"/>
      <c r="CA823" s="27"/>
      <c r="CB823" s="27"/>
    </row>
    <row r="824" spans="1:80" ht="12.7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</row>
    <row r="825" spans="1:80" ht="12.7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  <c r="CB825" s="27"/>
    </row>
    <row r="826" spans="1:80" ht="12.7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</row>
    <row r="827" spans="1:80" ht="12.7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  <c r="CB827" s="27"/>
    </row>
    <row r="828" spans="1:80" ht="12.7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</row>
    <row r="829" spans="1:80" ht="12.7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7"/>
      <c r="BS829" s="27"/>
      <c r="BT829" s="27"/>
      <c r="BU829" s="27"/>
      <c r="BV829" s="27"/>
      <c r="BW829" s="27"/>
      <c r="BX829" s="27"/>
      <c r="BY829" s="27"/>
      <c r="BZ829" s="27"/>
      <c r="CA829" s="27"/>
      <c r="CB829" s="27"/>
    </row>
    <row r="830" spans="1:80" ht="12.7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</row>
    <row r="831" spans="1:80" ht="12.7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  <c r="CB831" s="27"/>
    </row>
    <row r="832" spans="1:80" ht="12.7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</row>
    <row r="833" spans="1:80" ht="12.7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7"/>
      <c r="BS833" s="27"/>
      <c r="BT833" s="27"/>
      <c r="BU833" s="27"/>
      <c r="BV833" s="27"/>
      <c r="BW833" s="27"/>
      <c r="BX833" s="27"/>
      <c r="BY833" s="27"/>
      <c r="BZ833" s="27"/>
      <c r="CA833" s="27"/>
      <c r="CB833" s="27"/>
    </row>
    <row r="834" spans="1:80" ht="12.7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</row>
    <row r="835" spans="1:80" ht="12.7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7"/>
      <c r="BT835" s="27"/>
      <c r="BU835" s="27"/>
      <c r="BV835" s="27"/>
      <c r="BW835" s="27"/>
      <c r="BX835" s="27"/>
      <c r="BY835" s="27"/>
      <c r="BZ835" s="27"/>
      <c r="CA835" s="27"/>
      <c r="CB835" s="27"/>
    </row>
    <row r="836" spans="1:80" ht="12.7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</row>
    <row r="837" spans="1:80" ht="12.7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7"/>
      <c r="BS837" s="27"/>
      <c r="BT837" s="27"/>
      <c r="BU837" s="27"/>
      <c r="BV837" s="27"/>
      <c r="BW837" s="27"/>
      <c r="BX837" s="27"/>
      <c r="BY837" s="27"/>
      <c r="BZ837" s="27"/>
      <c r="CA837" s="27"/>
      <c r="CB837" s="27"/>
    </row>
    <row r="838" spans="1:80" ht="12.7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</row>
    <row r="839" spans="1:80" ht="12.7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7"/>
      <c r="BS839" s="27"/>
      <c r="BT839" s="27"/>
      <c r="BU839" s="27"/>
      <c r="BV839" s="27"/>
      <c r="BW839" s="27"/>
      <c r="BX839" s="27"/>
      <c r="BY839" s="27"/>
      <c r="BZ839" s="27"/>
      <c r="CA839" s="27"/>
      <c r="CB839" s="27"/>
    </row>
    <row r="840" spans="1:80" ht="12.7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</row>
    <row r="841" spans="1:80" ht="12.7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27"/>
      <c r="CB841" s="27"/>
    </row>
    <row r="842" spans="1:80" ht="12.7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  <c r="CB842" s="27"/>
    </row>
    <row r="843" spans="1:80" ht="12.7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7"/>
      <c r="BS843" s="27"/>
      <c r="BT843" s="27"/>
      <c r="BU843" s="27"/>
      <c r="BV843" s="27"/>
      <c r="BW843" s="27"/>
      <c r="BX843" s="27"/>
      <c r="BY843" s="27"/>
      <c r="BZ843" s="27"/>
      <c r="CA843" s="27"/>
      <c r="CB843" s="27"/>
    </row>
    <row r="844" spans="1:80" ht="12.7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</row>
    <row r="845" spans="1:80" ht="12.7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  <c r="CB845" s="27"/>
    </row>
    <row r="846" spans="1:80" ht="12.7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</row>
    <row r="847" spans="1:80" ht="12.7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</row>
    <row r="848" spans="1:80" ht="12.7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</row>
    <row r="849" spans="1:80" ht="12.7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  <c r="CB849" s="27"/>
    </row>
    <row r="850" spans="1:80" ht="12.7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</row>
    <row r="851" spans="1:80" ht="12.7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  <c r="CB851" s="27"/>
    </row>
    <row r="852" spans="1:80" ht="12.7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</row>
    <row r="853" spans="1:80" ht="12.7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7"/>
      <c r="BS853" s="27"/>
      <c r="BT853" s="27"/>
      <c r="BU853" s="27"/>
      <c r="BV853" s="27"/>
      <c r="BW853" s="27"/>
      <c r="BX853" s="27"/>
      <c r="BY853" s="27"/>
      <c r="BZ853" s="27"/>
      <c r="CA853" s="27"/>
      <c r="CB853" s="27"/>
    </row>
    <row r="854" spans="1:80" ht="12.7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</row>
    <row r="855" spans="1:80" ht="12.7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7"/>
      <c r="BS855" s="27"/>
      <c r="BT855" s="27"/>
      <c r="BU855" s="27"/>
      <c r="BV855" s="27"/>
      <c r="BW855" s="27"/>
      <c r="BX855" s="27"/>
      <c r="BY855" s="27"/>
      <c r="BZ855" s="27"/>
      <c r="CA855" s="27"/>
      <c r="CB855" s="27"/>
    </row>
    <row r="856" spans="1:80" ht="12.7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  <c r="CB856" s="27"/>
    </row>
    <row r="857" spans="1:80" ht="12.7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7"/>
      <c r="BS857" s="27"/>
      <c r="BT857" s="27"/>
      <c r="BU857" s="27"/>
      <c r="BV857" s="27"/>
      <c r="BW857" s="27"/>
      <c r="BX857" s="27"/>
      <c r="BY857" s="27"/>
      <c r="BZ857" s="27"/>
      <c r="CA857" s="27"/>
      <c r="CB857" s="27"/>
    </row>
    <row r="858" spans="1:80" ht="12.7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27"/>
      <c r="BS858" s="27"/>
      <c r="BT858" s="27"/>
      <c r="BU858" s="27"/>
      <c r="BV858" s="27"/>
      <c r="BW858" s="27"/>
      <c r="BX858" s="27"/>
      <c r="BY858" s="27"/>
      <c r="BZ858" s="27"/>
      <c r="CA858" s="27"/>
      <c r="CB858" s="27"/>
    </row>
    <row r="859" spans="1:80" ht="12.7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7"/>
      <c r="BS859" s="27"/>
      <c r="BT859" s="27"/>
      <c r="BU859" s="27"/>
      <c r="BV859" s="27"/>
      <c r="BW859" s="27"/>
      <c r="BX859" s="27"/>
      <c r="BY859" s="27"/>
      <c r="BZ859" s="27"/>
      <c r="CA859" s="27"/>
      <c r="CB859" s="27"/>
    </row>
    <row r="860" spans="1:80" ht="12.7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</row>
    <row r="861" spans="1:80" ht="12.7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Q861" s="27"/>
      <c r="BR861" s="27"/>
      <c r="BS861" s="27"/>
      <c r="BT861" s="27"/>
      <c r="BU861" s="27"/>
      <c r="BV861" s="27"/>
      <c r="BW861" s="27"/>
      <c r="BX861" s="27"/>
      <c r="BY861" s="27"/>
      <c r="BZ861" s="27"/>
      <c r="CA861" s="27"/>
      <c r="CB861" s="27"/>
    </row>
    <row r="862" spans="1:80" ht="12.7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</row>
    <row r="863" spans="1:80" ht="12.7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7"/>
      <c r="BS863" s="27"/>
      <c r="BT863" s="27"/>
      <c r="BU863" s="27"/>
      <c r="BV863" s="27"/>
      <c r="BW863" s="27"/>
      <c r="BX863" s="27"/>
      <c r="BY863" s="27"/>
      <c r="BZ863" s="27"/>
      <c r="CA863" s="27"/>
      <c r="CB863" s="27"/>
    </row>
    <row r="864" spans="1:80" ht="12.7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</row>
    <row r="865" spans="1:80" ht="12.7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7"/>
      <c r="BP865" s="27"/>
      <c r="BQ865" s="27"/>
      <c r="BR865" s="27"/>
      <c r="BS865" s="27"/>
      <c r="BT865" s="27"/>
      <c r="BU865" s="27"/>
      <c r="BV865" s="27"/>
      <c r="BW865" s="27"/>
      <c r="BX865" s="27"/>
      <c r="BY865" s="27"/>
      <c r="BZ865" s="27"/>
      <c r="CA865" s="27"/>
      <c r="CB865" s="27"/>
    </row>
    <row r="866" spans="1:80" ht="12.7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</row>
    <row r="867" spans="1:80" ht="12.7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7"/>
      <c r="BS867" s="27"/>
      <c r="BT867" s="27"/>
      <c r="BU867" s="27"/>
      <c r="BV867" s="27"/>
      <c r="BW867" s="27"/>
      <c r="BX867" s="27"/>
      <c r="BY867" s="27"/>
      <c r="BZ867" s="27"/>
      <c r="CA867" s="27"/>
      <c r="CB867" s="27"/>
    </row>
    <row r="868" spans="1:80" ht="12.7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7"/>
      <c r="BS868" s="27"/>
      <c r="BT868" s="27"/>
      <c r="BU868" s="27"/>
      <c r="BV868" s="27"/>
      <c r="BW868" s="27"/>
      <c r="BX868" s="27"/>
      <c r="BY868" s="27"/>
      <c r="BZ868" s="27"/>
      <c r="CA868" s="27"/>
      <c r="CB868" s="27"/>
    </row>
    <row r="869" spans="1:80" ht="12.7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7"/>
      <c r="BT869" s="27"/>
      <c r="BU869" s="27"/>
      <c r="BV869" s="27"/>
      <c r="BW869" s="27"/>
      <c r="BX869" s="27"/>
      <c r="BY869" s="27"/>
      <c r="BZ869" s="27"/>
      <c r="CA869" s="27"/>
      <c r="CB869" s="27"/>
    </row>
    <row r="870" spans="1:80" ht="12.7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</row>
    <row r="871" spans="1:80" ht="12.7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/>
      <c r="BP871" s="27"/>
      <c r="BQ871" s="27"/>
      <c r="BR871" s="27"/>
      <c r="BS871" s="27"/>
      <c r="BT871" s="27"/>
      <c r="BU871" s="27"/>
      <c r="BV871" s="27"/>
      <c r="BW871" s="27"/>
      <c r="BX871" s="27"/>
      <c r="BY871" s="27"/>
      <c r="BZ871" s="27"/>
      <c r="CA871" s="27"/>
      <c r="CB871" s="27"/>
    </row>
    <row r="872" spans="1:80" ht="12.7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</row>
    <row r="873" spans="1:80" ht="12.7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7"/>
      <c r="BS873" s="27"/>
      <c r="BT873" s="27"/>
      <c r="BU873" s="27"/>
      <c r="BV873" s="27"/>
      <c r="BW873" s="27"/>
      <c r="BX873" s="27"/>
      <c r="BY873" s="27"/>
      <c r="BZ873" s="27"/>
      <c r="CA873" s="27"/>
      <c r="CB873" s="27"/>
    </row>
    <row r="874" spans="1:80" ht="12.7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7"/>
      <c r="BS874" s="27"/>
      <c r="BT874" s="27"/>
      <c r="BU874" s="27"/>
      <c r="BV874" s="27"/>
      <c r="BW874" s="27"/>
      <c r="BX874" s="27"/>
      <c r="BY874" s="27"/>
      <c r="BZ874" s="27"/>
      <c r="CA874" s="27"/>
      <c r="CB874" s="27"/>
    </row>
    <row r="875" spans="1:80" ht="12.7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R875" s="27"/>
      <c r="BS875" s="27"/>
      <c r="BT875" s="27"/>
      <c r="BU875" s="27"/>
      <c r="BV875" s="27"/>
      <c r="BW875" s="27"/>
      <c r="BX875" s="27"/>
      <c r="BY875" s="27"/>
      <c r="BZ875" s="27"/>
      <c r="CA875" s="27"/>
      <c r="CB875" s="27"/>
    </row>
    <row r="876" spans="1:80" ht="12.7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7"/>
      <c r="BP876" s="27"/>
      <c r="BQ876" s="27"/>
      <c r="BR876" s="27"/>
      <c r="BS876" s="27"/>
      <c r="BT876" s="27"/>
      <c r="BU876" s="27"/>
      <c r="BV876" s="27"/>
      <c r="BW876" s="27"/>
      <c r="BX876" s="27"/>
      <c r="BY876" s="27"/>
      <c r="BZ876" s="27"/>
      <c r="CA876" s="27"/>
      <c r="CB876" s="27"/>
    </row>
    <row r="877" spans="1:80" ht="12.7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7"/>
      <c r="BS877" s="27"/>
      <c r="BT877" s="27"/>
      <c r="BU877" s="27"/>
      <c r="BV877" s="27"/>
      <c r="BW877" s="27"/>
      <c r="BX877" s="27"/>
      <c r="BY877" s="27"/>
      <c r="BZ877" s="27"/>
      <c r="CA877" s="27"/>
      <c r="CB877" s="27"/>
    </row>
    <row r="878" spans="1:80" ht="12.7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7"/>
      <c r="BP878" s="27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  <c r="CB878" s="27"/>
    </row>
    <row r="879" spans="1:80" ht="12.7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7"/>
      <c r="BT879" s="27"/>
      <c r="BU879" s="27"/>
      <c r="BV879" s="27"/>
      <c r="BW879" s="27"/>
      <c r="BX879" s="27"/>
      <c r="BY879" s="27"/>
      <c r="BZ879" s="27"/>
      <c r="CA879" s="27"/>
      <c r="CB879" s="27"/>
    </row>
    <row r="880" spans="1:80" ht="12.7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7"/>
      <c r="BP880" s="27"/>
      <c r="BQ880" s="27"/>
      <c r="BR880" s="27"/>
      <c r="BS880" s="27"/>
      <c r="BT880" s="27"/>
      <c r="BU880" s="27"/>
      <c r="BV880" s="27"/>
      <c r="BW880" s="27"/>
      <c r="BX880" s="27"/>
      <c r="BY880" s="27"/>
      <c r="BZ880" s="27"/>
      <c r="CA880" s="27"/>
      <c r="CB880" s="27"/>
    </row>
    <row r="881" spans="1:80" ht="12.7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7"/>
      <c r="BP881" s="27"/>
      <c r="BQ881" s="27"/>
      <c r="BR881" s="27"/>
      <c r="BS881" s="27"/>
      <c r="BT881" s="27"/>
      <c r="BU881" s="27"/>
      <c r="BV881" s="27"/>
      <c r="BW881" s="27"/>
      <c r="BX881" s="27"/>
      <c r="BY881" s="27"/>
      <c r="BZ881" s="27"/>
      <c r="CA881" s="27"/>
      <c r="CB881" s="27"/>
    </row>
    <row r="882" spans="1:80" ht="12.7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7"/>
      <c r="BO882" s="27"/>
      <c r="BP882" s="27"/>
      <c r="BQ882" s="27"/>
      <c r="BR882" s="27"/>
      <c r="BS882" s="27"/>
      <c r="BT882" s="27"/>
      <c r="BU882" s="27"/>
      <c r="BV882" s="27"/>
      <c r="BW882" s="27"/>
      <c r="BX882" s="27"/>
      <c r="BY882" s="27"/>
      <c r="BZ882" s="27"/>
      <c r="CA882" s="27"/>
      <c r="CB882" s="27"/>
    </row>
    <row r="883" spans="1:80" ht="12.7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7"/>
      <c r="BP883" s="27"/>
      <c r="BQ883" s="27"/>
      <c r="BR883" s="27"/>
      <c r="BS883" s="27"/>
      <c r="BT883" s="27"/>
      <c r="BU883" s="27"/>
      <c r="BV883" s="27"/>
      <c r="BW883" s="27"/>
      <c r="BX883" s="27"/>
      <c r="BY883" s="27"/>
      <c r="BZ883" s="27"/>
      <c r="CA883" s="27"/>
      <c r="CB883" s="27"/>
    </row>
    <row r="884" spans="1:80" ht="12.7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7"/>
      <c r="BP884" s="27"/>
      <c r="BQ884" s="27"/>
      <c r="BR884" s="27"/>
      <c r="BS884" s="27"/>
      <c r="BT884" s="27"/>
      <c r="BU884" s="27"/>
      <c r="BV884" s="27"/>
      <c r="BW884" s="27"/>
      <c r="BX884" s="27"/>
      <c r="BY884" s="27"/>
      <c r="BZ884" s="27"/>
      <c r="CA884" s="27"/>
      <c r="CB884" s="27"/>
    </row>
    <row r="885" spans="1:80" ht="12.7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7"/>
      <c r="BP885" s="27"/>
      <c r="BQ885" s="27"/>
      <c r="BR885" s="27"/>
      <c r="BS885" s="27"/>
      <c r="BT885" s="27"/>
      <c r="BU885" s="27"/>
      <c r="BV885" s="27"/>
      <c r="BW885" s="27"/>
      <c r="BX885" s="27"/>
      <c r="BY885" s="27"/>
      <c r="BZ885" s="27"/>
      <c r="CA885" s="27"/>
      <c r="CB885" s="27"/>
    </row>
    <row r="886" spans="1:80" ht="12.7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7"/>
      <c r="BS886" s="27"/>
      <c r="BT886" s="27"/>
      <c r="BU886" s="27"/>
      <c r="BV886" s="27"/>
      <c r="BW886" s="27"/>
      <c r="BX886" s="27"/>
      <c r="BY886" s="27"/>
      <c r="BZ886" s="27"/>
      <c r="CA886" s="27"/>
      <c r="CB886" s="27"/>
    </row>
    <row r="887" spans="1:80" ht="12.7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7"/>
      <c r="BP887" s="27"/>
      <c r="BQ887" s="27"/>
      <c r="BR887" s="27"/>
      <c r="BS887" s="27"/>
      <c r="BT887" s="27"/>
      <c r="BU887" s="27"/>
      <c r="BV887" s="27"/>
      <c r="BW887" s="27"/>
      <c r="BX887" s="27"/>
      <c r="BY887" s="27"/>
      <c r="BZ887" s="27"/>
      <c r="CA887" s="27"/>
      <c r="CB887" s="27"/>
    </row>
    <row r="888" spans="1:80" ht="12.7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7"/>
      <c r="BO888" s="27"/>
      <c r="BP888" s="27"/>
      <c r="BQ888" s="27"/>
      <c r="BR888" s="27"/>
      <c r="BS888" s="27"/>
      <c r="BT888" s="27"/>
      <c r="BU888" s="27"/>
      <c r="BV888" s="27"/>
      <c r="BW888" s="27"/>
      <c r="BX888" s="27"/>
      <c r="BY888" s="27"/>
      <c r="BZ888" s="27"/>
      <c r="CA888" s="27"/>
      <c r="CB888" s="27"/>
    </row>
    <row r="889" spans="1:80" ht="12.7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7"/>
      <c r="BP889" s="27"/>
      <c r="BQ889" s="27"/>
      <c r="BR889" s="27"/>
      <c r="BS889" s="27"/>
      <c r="BT889" s="27"/>
      <c r="BU889" s="27"/>
      <c r="BV889" s="27"/>
      <c r="BW889" s="27"/>
      <c r="BX889" s="27"/>
      <c r="BY889" s="27"/>
      <c r="BZ889" s="27"/>
      <c r="CA889" s="27"/>
      <c r="CB889" s="27"/>
    </row>
    <row r="890" spans="1:80" ht="12.7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</row>
    <row r="891" spans="1:80" ht="12.7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7"/>
      <c r="BS891" s="27"/>
      <c r="BT891" s="27"/>
      <c r="BU891" s="27"/>
      <c r="BV891" s="27"/>
      <c r="BW891" s="27"/>
      <c r="BX891" s="27"/>
      <c r="BY891" s="27"/>
      <c r="BZ891" s="27"/>
      <c r="CA891" s="27"/>
      <c r="CB891" s="27"/>
    </row>
    <row r="892" spans="1:80" ht="12.7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7"/>
      <c r="BO892" s="27"/>
      <c r="BP892" s="27"/>
      <c r="BQ892" s="27"/>
      <c r="BR892" s="27"/>
      <c r="BS892" s="27"/>
      <c r="BT892" s="27"/>
      <c r="BU892" s="27"/>
      <c r="BV892" s="27"/>
      <c r="BW892" s="27"/>
      <c r="BX892" s="27"/>
      <c r="BY892" s="27"/>
      <c r="BZ892" s="27"/>
      <c r="CA892" s="27"/>
      <c r="CB892" s="27"/>
    </row>
    <row r="893" spans="1:80" ht="12.7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7"/>
      <c r="BP893" s="27"/>
      <c r="BQ893" s="27"/>
      <c r="BR893" s="27"/>
      <c r="BS893" s="27"/>
      <c r="BT893" s="27"/>
      <c r="BU893" s="27"/>
      <c r="BV893" s="27"/>
      <c r="BW893" s="27"/>
      <c r="BX893" s="27"/>
      <c r="BY893" s="27"/>
      <c r="BZ893" s="27"/>
      <c r="CA893" s="27"/>
      <c r="CB893" s="27"/>
    </row>
    <row r="894" spans="1:80" ht="12.7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7"/>
      <c r="BP894" s="27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  <c r="CB894" s="27"/>
    </row>
    <row r="895" spans="1:80" ht="12.7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27"/>
      <c r="BS895" s="27"/>
      <c r="BT895" s="27"/>
      <c r="BU895" s="27"/>
      <c r="BV895" s="27"/>
      <c r="BW895" s="27"/>
      <c r="BX895" s="27"/>
      <c r="BY895" s="27"/>
      <c r="BZ895" s="27"/>
      <c r="CA895" s="27"/>
      <c r="CB895" s="27"/>
    </row>
    <row r="896" spans="1:80" ht="12.7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  <c r="CB896" s="27"/>
    </row>
    <row r="897" spans="1:80" ht="12.7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7"/>
      <c r="BS897" s="27"/>
      <c r="BT897" s="27"/>
      <c r="BU897" s="27"/>
      <c r="BV897" s="27"/>
      <c r="BW897" s="27"/>
      <c r="BX897" s="27"/>
      <c r="BY897" s="27"/>
      <c r="BZ897" s="27"/>
      <c r="CA897" s="27"/>
      <c r="CB897" s="27"/>
    </row>
    <row r="898" spans="1:80" ht="12.7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7"/>
      <c r="BS898" s="27"/>
      <c r="BT898" s="27"/>
      <c r="BU898" s="27"/>
      <c r="BV898" s="27"/>
      <c r="BW898" s="27"/>
      <c r="BX898" s="27"/>
      <c r="BY898" s="27"/>
      <c r="BZ898" s="27"/>
      <c r="CA898" s="27"/>
      <c r="CB898" s="27"/>
    </row>
    <row r="899" spans="1:80" ht="12.7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7"/>
      <c r="BT899" s="27"/>
      <c r="BU899" s="27"/>
      <c r="BV899" s="27"/>
      <c r="BW899" s="27"/>
      <c r="BX899" s="27"/>
      <c r="BY899" s="27"/>
      <c r="BZ899" s="27"/>
      <c r="CA899" s="27"/>
      <c r="CB899" s="27"/>
    </row>
    <row r="900" spans="1:80" ht="12.7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</row>
    <row r="901" spans="1:80" ht="12.7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7"/>
      <c r="BS901" s="27"/>
      <c r="BT901" s="27"/>
      <c r="BU901" s="27"/>
      <c r="BV901" s="27"/>
      <c r="BW901" s="27"/>
      <c r="BX901" s="27"/>
      <c r="BY901" s="27"/>
      <c r="BZ901" s="27"/>
      <c r="CA901" s="27"/>
      <c r="CB901" s="27"/>
    </row>
    <row r="902" spans="1:80" ht="12.7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7"/>
      <c r="BO902" s="27"/>
      <c r="BP902" s="27"/>
      <c r="BQ902" s="27"/>
      <c r="BR902" s="27"/>
      <c r="BS902" s="27"/>
      <c r="BT902" s="27"/>
      <c r="BU902" s="27"/>
      <c r="BV902" s="27"/>
      <c r="BW902" s="27"/>
      <c r="BX902" s="27"/>
      <c r="BY902" s="27"/>
      <c r="BZ902" s="27"/>
      <c r="CA902" s="27"/>
      <c r="CB902" s="27"/>
    </row>
    <row r="903" spans="1:80" ht="12.7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7"/>
      <c r="BP903" s="27"/>
      <c r="BQ903" s="27"/>
      <c r="BR903" s="27"/>
      <c r="BS903" s="27"/>
      <c r="BT903" s="27"/>
      <c r="BU903" s="27"/>
      <c r="BV903" s="27"/>
      <c r="BW903" s="27"/>
      <c r="BX903" s="27"/>
      <c r="BY903" s="27"/>
      <c r="BZ903" s="27"/>
      <c r="CA903" s="27"/>
      <c r="CB903" s="27"/>
    </row>
    <row r="904" spans="1:80" ht="12.7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7"/>
      <c r="BP904" s="27"/>
      <c r="BQ904" s="27"/>
      <c r="BR904" s="27"/>
      <c r="BS904" s="27"/>
      <c r="BT904" s="27"/>
      <c r="BU904" s="27"/>
      <c r="BV904" s="27"/>
      <c r="BW904" s="27"/>
      <c r="BX904" s="27"/>
      <c r="BY904" s="27"/>
      <c r="BZ904" s="27"/>
      <c r="CA904" s="27"/>
      <c r="CB904" s="27"/>
    </row>
    <row r="905" spans="1:80" ht="12.7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7"/>
      <c r="BO905" s="27"/>
      <c r="BP905" s="27"/>
      <c r="BQ905" s="27"/>
      <c r="BR905" s="27"/>
      <c r="BS905" s="27"/>
      <c r="BT905" s="27"/>
      <c r="BU905" s="27"/>
      <c r="BV905" s="27"/>
      <c r="BW905" s="27"/>
      <c r="BX905" s="27"/>
      <c r="BY905" s="27"/>
      <c r="BZ905" s="27"/>
      <c r="CA905" s="27"/>
      <c r="CB905" s="27"/>
    </row>
    <row r="906" spans="1:80" ht="12.7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</row>
    <row r="907" spans="1:80" ht="12.7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7"/>
      <c r="BP907" s="27"/>
      <c r="BQ907" s="27"/>
      <c r="BR907" s="27"/>
      <c r="BS907" s="27"/>
      <c r="BT907" s="27"/>
      <c r="BU907" s="27"/>
      <c r="BV907" s="27"/>
      <c r="BW907" s="27"/>
      <c r="BX907" s="27"/>
      <c r="BY907" s="27"/>
      <c r="BZ907" s="27"/>
      <c r="CA907" s="27"/>
      <c r="CB907" s="27"/>
    </row>
    <row r="908" spans="1:80" ht="12.7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</row>
    <row r="909" spans="1:80" ht="12.7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7"/>
      <c r="BP909" s="27"/>
      <c r="BQ909" s="27"/>
      <c r="BR909" s="27"/>
      <c r="BS909" s="27"/>
      <c r="BT909" s="27"/>
      <c r="BU909" s="27"/>
      <c r="BV909" s="27"/>
      <c r="BW909" s="27"/>
      <c r="BX909" s="27"/>
      <c r="BY909" s="27"/>
      <c r="BZ909" s="27"/>
      <c r="CA909" s="27"/>
      <c r="CB909" s="27"/>
    </row>
    <row r="910" spans="1:80" ht="12.7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/>
      <c r="BR910" s="27"/>
      <c r="BS910" s="27"/>
      <c r="BT910" s="27"/>
      <c r="BU910" s="27"/>
      <c r="BV910" s="27"/>
      <c r="BW910" s="27"/>
      <c r="BX910" s="27"/>
      <c r="BY910" s="27"/>
      <c r="BZ910" s="27"/>
      <c r="CA910" s="27"/>
      <c r="CB910" s="27"/>
    </row>
    <row r="911" spans="1:80" ht="12.7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7"/>
      <c r="BO911" s="27"/>
      <c r="BP911" s="27"/>
      <c r="BQ911" s="27"/>
      <c r="BR911" s="27"/>
      <c r="BS911" s="27"/>
      <c r="BT911" s="27"/>
      <c r="BU911" s="27"/>
      <c r="BV911" s="27"/>
      <c r="BW911" s="27"/>
      <c r="BX911" s="27"/>
      <c r="BY911" s="27"/>
      <c r="BZ911" s="27"/>
      <c r="CA911" s="27"/>
      <c r="CB911" s="27"/>
    </row>
    <row r="912" spans="1:80" ht="12.7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</row>
    <row r="913" spans="1:80" ht="12.7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O913" s="27"/>
      <c r="BP913" s="27"/>
      <c r="BQ913" s="27"/>
      <c r="BR913" s="27"/>
      <c r="BS913" s="27"/>
      <c r="BT913" s="27"/>
      <c r="BU913" s="27"/>
      <c r="BV913" s="27"/>
      <c r="BW913" s="27"/>
      <c r="BX913" s="27"/>
      <c r="BY913" s="27"/>
      <c r="BZ913" s="27"/>
      <c r="CA913" s="27"/>
      <c r="CB913" s="27"/>
    </row>
    <row r="914" spans="1:80" ht="12.7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7"/>
      <c r="BP914" s="27"/>
      <c r="BQ914" s="27"/>
      <c r="BR914" s="27"/>
      <c r="BS914" s="27"/>
      <c r="BT914" s="27"/>
      <c r="BU914" s="27"/>
      <c r="BV914" s="27"/>
      <c r="BW914" s="27"/>
      <c r="BX914" s="27"/>
      <c r="BY914" s="27"/>
      <c r="BZ914" s="27"/>
      <c r="CA914" s="27"/>
      <c r="CB914" s="27"/>
    </row>
    <row r="915" spans="1:80" ht="12.7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7"/>
      <c r="BP915" s="27"/>
      <c r="BQ915" s="27"/>
      <c r="BR915" s="27"/>
      <c r="BS915" s="27"/>
      <c r="BT915" s="27"/>
      <c r="BU915" s="27"/>
      <c r="BV915" s="27"/>
      <c r="BW915" s="27"/>
      <c r="BX915" s="27"/>
      <c r="BY915" s="27"/>
      <c r="BZ915" s="27"/>
      <c r="CA915" s="27"/>
      <c r="CB915" s="27"/>
    </row>
    <row r="916" spans="1:80" ht="12.7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7"/>
      <c r="BP916" s="27"/>
      <c r="BQ916" s="27"/>
      <c r="BR916" s="27"/>
      <c r="BS916" s="27"/>
      <c r="BT916" s="27"/>
      <c r="BU916" s="27"/>
      <c r="BV916" s="27"/>
      <c r="BW916" s="27"/>
      <c r="BX916" s="27"/>
      <c r="BY916" s="27"/>
      <c r="BZ916" s="27"/>
      <c r="CA916" s="27"/>
      <c r="CB916" s="27"/>
    </row>
    <row r="917" spans="1:80" ht="12.7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7"/>
      <c r="BS917" s="27"/>
      <c r="BT917" s="27"/>
      <c r="BU917" s="27"/>
      <c r="BV917" s="27"/>
      <c r="BW917" s="27"/>
      <c r="BX917" s="27"/>
      <c r="BY917" s="27"/>
      <c r="BZ917" s="27"/>
      <c r="CA917" s="27"/>
      <c r="CB917" s="27"/>
    </row>
    <row r="918" spans="1:80" ht="12.7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7"/>
      <c r="BO918" s="27"/>
      <c r="BP918" s="27"/>
      <c r="BQ918" s="27"/>
      <c r="BR918" s="27"/>
      <c r="BS918" s="27"/>
      <c r="BT918" s="27"/>
      <c r="BU918" s="27"/>
      <c r="BV918" s="27"/>
      <c r="BW918" s="27"/>
      <c r="BX918" s="27"/>
      <c r="BY918" s="27"/>
      <c r="BZ918" s="27"/>
      <c r="CA918" s="27"/>
      <c r="CB918" s="27"/>
    </row>
    <row r="919" spans="1:80" ht="12.7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7"/>
      <c r="BP919" s="27"/>
      <c r="BQ919" s="27"/>
      <c r="BR919" s="27"/>
      <c r="BS919" s="27"/>
      <c r="BT919" s="27"/>
      <c r="BU919" s="27"/>
      <c r="BV919" s="27"/>
      <c r="BW919" s="27"/>
      <c r="BX919" s="27"/>
      <c r="BY919" s="27"/>
      <c r="BZ919" s="27"/>
      <c r="CA919" s="27"/>
      <c r="CB919" s="27"/>
    </row>
    <row r="920" spans="1:80" ht="12.7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O920" s="27"/>
      <c r="BP920" s="27"/>
      <c r="BQ920" s="27"/>
      <c r="BR920" s="27"/>
      <c r="BS920" s="27"/>
      <c r="BT920" s="27"/>
      <c r="BU920" s="27"/>
      <c r="BV920" s="27"/>
      <c r="BW920" s="27"/>
      <c r="BX920" s="27"/>
      <c r="BY920" s="27"/>
      <c r="BZ920" s="27"/>
      <c r="CA920" s="27"/>
      <c r="CB920" s="27"/>
    </row>
    <row r="921" spans="1:80" ht="12.7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7"/>
      <c r="BO921" s="27"/>
      <c r="BP921" s="27"/>
      <c r="BQ921" s="27"/>
      <c r="BR921" s="27"/>
      <c r="BS921" s="27"/>
      <c r="BT921" s="27"/>
      <c r="BU921" s="27"/>
      <c r="BV921" s="27"/>
      <c r="BW921" s="27"/>
      <c r="BX921" s="27"/>
      <c r="BY921" s="27"/>
      <c r="BZ921" s="27"/>
      <c r="CA921" s="27"/>
      <c r="CB921" s="27"/>
    </row>
    <row r="922" spans="1:80" ht="12.7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7"/>
      <c r="BP922" s="27"/>
      <c r="BQ922" s="27"/>
      <c r="BR922" s="27"/>
      <c r="BS922" s="27"/>
      <c r="BT922" s="27"/>
      <c r="BU922" s="27"/>
      <c r="BV922" s="27"/>
      <c r="BW922" s="27"/>
      <c r="BX922" s="27"/>
      <c r="BY922" s="27"/>
      <c r="BZ922" s="27"/>
      <c r="CA922" s="27"/>
      <c r="CB922" s="27"/>
    </row>
    <row r="923" spans="1:80" ht="12.7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7"/>
      <c r="BP923" s="27"/>
      <c r="BQ923" s="27"/>
      <c r="BR923" s="27"/>
      <c r="BS923" s="27"/>
      <c r="BT923" s="27"/>
      <c r="BU923" s="27"/>
      <c r="BV923" s="27"/>
      <c r="BW923" s="27"/>
      <c r="BX923" s="27"/>
      <c r="BY923" s="27"/>
      <c r="BZ923" s="27"/>
      <c r="CA923" s="27"/>
      <c r="CB923" s="27"/>
    </row>
    <row r="924" spans="1:80" ht="12.7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</row>
    <row r="925" spans="1:80" ht="12.7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7"/>
      <c r="BP925" s="27"/>
      <c r="BQ925" s="27"/>
      <c r="BR925" s="27"/>
      <c r="BS925" s="27"/>
      <c r="BT925" s="27"/>
      <c r="BU925" s="27"/>
      <c r="BV925" s="27"/>
      <c r="BW925" s="27"/>
      <c r="BX925" s="27"/>
      <c r="BY925" s="27"/>
      <c r="BZ925" s="27"/>
      <c r="CA925" s="27"/>
      <c r="CB925" s="27"/>
    </row>
    <row r="926" spans="1:80" ht="12.7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</row>
    <row r="927" spans="1:80" ht="12.7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O927" s="27"/>
      <c r="BP927" s="27"/>
      <c r="BQ927" s="27"/>
      <c r="BR927" s="27"/>
      <c r="BS927" s="27"/>
      <c r="BT927" s="27"/>
      <c r="BU927" s="27"/>
      <c r="BV927" s="27"/>
      <c r="BW927" s="27"/>
      <c r="BX927" s="27"/>
      <c r="BY927" s="27"/>
      <c r="BZ927" s="27"/>
      <c r="CA927" s="27"/>
      <c r="CB927" s="27"/>
    </row>
    <row r="928" spans="1:80" ht="12.7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  <c r="CB928" s="27"/>
    </row>
    <row r="929" spans="1:80" ht="12.7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7"/>
      <c r="BS929" s="27"/>
      <c r="BT929" s="27"/>
      <c r="BU929" s="27"/>
      <c r="BV929" s="27"/>
      <c r="BW929" s="27"/>
      <c r="BX929" s="27"/>
      <c r="BY929" s="27"/>
      <c r="BZ929" s="27"/>
      <c r="CA929" s="27"/>
      <c r="CB929" s="27"/>
    </row>
    <row r="930" spans="1:80" ht="12.7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7"/>
      <c r="BO930" s="27"/>
      <c r="BP930" s="27"/>
      <c r="BQ930" s="27"/>
      <c r="BR930" s="27"/>
      <c r="BS930" s="27"/>
      <c r="BT930" s="27"/>
      <c r="BU930" s="27"/>
      <c r="BV930" s="27"/>
      <c r="BW930" s="27"/>
      <c r="BX930" s="27"/>
      <c r="BY930" s="27"/>
      <c r="BZ930" s="27"/>
      <c r="CA930" s="27"/>
      <c r="CB930" s="27"/>
    </row>
    <row r="931" spans="1:80" ht="12.7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7"/>
      <c r="BO931" s="27"/>
      <c r="BP931" s="27"/>
      <c r="BQ931" s="27"/>
      <c r="BR931" s="27"/>
      <c r="BS931" s="27"/>
      <c r="BT931" s="27"/>
      <c r="BU931" s="27"/>
      <c r="BV931" s="27"/>
      <c r="BW931" s="27"/>
      <c r="BX931" s="27"/>
      <c r="BY931" s="27"/>
      <c r="BZ931" s="27"/>
      <c r="CA931" s="27"/>
      <c r="CB931" s="27"/>
    </row>
    <row r="932" spans="1:80" ht="12.7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7"/>
      <c r="BO932" s="27"/>
      <c r="BP932" s="27"/>
      <c r="BQ932" s="27"/>
      <c r="BR932" s="27"/>
      <c r="BS932" s="27"/>
      <c r="BT932" s="27"/>
      <c r="BU932" s="27"/>
      <c r="BV932" s="27"/>
      <c r="BW932" s="27"/>
      <c r="BX932" s="27"/>
      <c r="BY932" s="27"/>
      <c r="BZ932" s="27"/>
      <c r="CA932" s="27"/>
      <c r="CB932" s="27"/>
    </row>
    <row r="933" spans="1:80" ht="12.7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7"/>
      <c r="BO933" s="27"/>
      <c r="BP933" s="27"/>
      <c r="BQ933" s="27"/>
      <c r="BR933" s="27"/>
      <c r="BS933" s="27"/>
      <c r="BT933" s="27"/>
      <c r="BU933" s="27"/>
      <c r="BV933" s="27"/>
      <c r="BW933" s="27"/>
      <c r="BX933" s="27"/>
      <c r="BY933" s="27"/>
      <c r="BZ933" s="27"/>
      <c r="CA933" s="27"/>
      <c r="CB933" s="27"/>
    </row>
    <row r="934" spans="1:80" ht="12.7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7"/>
      <c r="BP934" s="27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  <c r="CB934" s="27"/>
    </row>
    <row r="935" spans="1:80" ht="12.7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7"/>
      <c r="BO935" s="27"/>
      <c r="BP935" s="27"/>
      <c r="BQ935" s="27"/>
      <c r="BR935" s="27"/>
      <c r="BS935" s="27"/>
      <c r="BT935" s="27"/>
      <c r="BU935" s="27"/>
      <c r="BV935" s="27"/>
      <c r="BW935" s="27"/>
      <c r="BX935" s="27"/>
      <c r="BY935" s="27"/>
      <c r="BZ935" s="27"/>
      <c r="CA935" s="27"/>
      <c r="CB935" s="27"/>
    </row>
    <row r="936" spans="1:80" ht="12.7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27"/>
      <c r="BN936" s="27"/>
      <c r="BO936" s="27"/>
      <c r="BP936" s="27"/>
      <c r="BQ936" s="27"/>
      <c r="BR936" s="27"/>
      <c r="BS936" s="27"/>
      <c r="BT936" s="27"/>
      <c r="BU936" s="27"/>
      <c r="BV936" s="27"/>
      <c r="BW936" s="27"/>
      <c r="BX936" s="27"/>
      <c r="BY936" s="27"/>
      <c r="BZ936" s="27"/>
      <c r="CA936" s="27"/>
      <c r="CB936" s="27"/>
    </row>
    <row r="937" spans="1:80" ht="12.7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7"/>
      <c r="BS937" s="27"/>
      <c r="BT937" s="27"/>
      <c r="BU937" s="27"/>
      <c r="BV937" s="27"/>
      <c r="BW937" s="27"/>
      <c r="BX937" s="27"/>
      <c r="BY937" s="27"/>
      <c r="BZ937" s="27"/>
      <c r="CA937" s="27"/>
      <c r="CB937" s="27"/>
    </row>
    <row r="938" spans="1:80" ht="12.7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7"/>
      <c r="BN938" s="27"/>
      <c r="BO938" s="27"/>
      <c r="BP938" s="27"/>
      <c r="BQ938" s="27"/>
      <c r="BR938" s="27"/>
      <c r="BS938" s="27"/>
      <c r="BT938" s="27"/>
      <c r="BU938" s="27"/>
      <c r="BV938" s="27"/>
      <c r="BW938" s="27"/>
      <c r="BX938" s="27"/>
      <c r="BY938" s="27"/>
      <c r="BZ938" s="27"/>
      <c r="CA938" s="27"/>
      <c r="CB938" s="27"/>
    </row>
    <row r="939" spans="1:80" ht="12.7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7"/>
      <c r="BP939" s="27"/>
      <c r="BQ939" s="27"/>
      <c r="BR939" s="27"/>
      <c r="BS939" s="27"/>
      <c r="BT939" s="27"/>
      <c r="BU939" s="27"/>
      <c r="BV939" s="27"/>
      <c r="BW939" s="27"/>
      <c r="BX939" s="27"/>
      <c r="BY939" s="27"/>
      <c r="BZ939" s="27"/>
      <c r="CA939" s="27"/>
      <c r="CB939" s="27"/>
    </row>
    <row r="940" spans="1:80" ht="12.7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7"/>
      <c r="BP940" s="27"/>
      <c r="BQ940" s="27"/>
      <c r="BR940" s="27"/>
      <c r="BS940" s="27"/>
      <c r="BT940" s="27"/>
      <c r="BU940" s="27"/>
      <c r="BV940" s="27"/>
      <c r="BW940" s="27"/>
      <c r="BX940" s="27"/>
      <c r="BY940" s="27"/>
      <c r="BZ940" s="27"/>
      <c r="CA940" s="27"/>
      <c r="CB940" s="27"/>
    </row>
    <row r="941" spans="1:80" ht="12.7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7"/>
      <c r="BS941" s="27"/>
      <c r="BT941" s="27"/>
      <c r="BU941" s="27"/>
      <c r="BV941" s="27"/>
      <c r="BW941" s="27"/>
      <c r="BX941" s="27"/>
      <c r="BY941" s="27"/>
      <c r="BZ941" s="27"/>
      <c r="CA941" s="27"/>
      <c r="CB941" s="27"/>
    </row>
    <row r="942" spans="1:80" ht="12.7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/>
      <c r="CA942" s="27"/>
      <c r="CB942" s="27"/>
    </row>
    <row r="943" spans="1:80" ht="12.7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7"/>
      <c r="BP943" s="27"/>
      <c r="BQ943" s="27"/>
      <c r="BR943" s="27"/>
      <c r="BS943" s="27"/>
      <c r="BT943" s="27"/>
      <c r="BU943" s="27"/>
      <c r="BV943" s="27"/>
      <c r="BW943" s="27"/>
      <c r="BX943" s="27"/>
      <c r="BY943" s="27"/>
      <c r="BZ943" s="27"/>
      <c r="CA943" s="27"/>
      <c r="CB943" s="27"/>
    </row>
    <row r="944" spans="1:80" ht="12.7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7"/>
      <c r="BP944" s="27"/>
      <c r="BQ944" s="27"/>
      <c r="BR944" s="27"/>
      <c r="BS944" s="27"/>
      <c r="BT944" s="27"/>
      <c r="BU944" s="27"/>
      <c r="BV944" s="27"/>
      <c r="BW944" s="27"/>
      <c r="BX944" s="27"/>
      <c r="BY944" s="27"/>
      <c r="BZ944" s="27"/>
      <c r="CA944" s="27"/>
      <c r="CB944" s="27"/>
    </row>
    <row r="945" spans="1:80" ht="12.7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7"/>
      <c r="BO945" s="27"/>
      <c r="BP945" s="27"/>
      <c r="BQ945" s="27"/>
      <c r="BR945" s="27"/>
      <c r="BS945" s="27"/>
      <c r="BT945" s="27"/>
      <c r="BU945" s="27"/>
      <c r="BV945" s="27"/>
      <c r="BW945" s="27"/>
      <c r="BX945" s="27"/>
      <c r="BY945" s="27"/>
      <c r="BZ945" s="27"/>
      <c r="CA945" s="27"/>
      <c r="CB945" s="27"/>
    </row>
    <row r="946" spans="1:80" ht="12.7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7"/>
      <c r="BP946" s="27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  <c r="CB946" s="27"/>
    </row>
    <row r="947" spans="1:80" ht="12.7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7"/>
      <c r="BS947" s="27"/>
      <c r="BT947" s="27"/>
      <c r="BU947" s="27"/>
      <c r="BV947" s="27"/>
      <c r="BW947" s="27"/>
      <c r="BX947" s="27"/>
      <c r="BY947" s="27"/>
      <c r="BZ947" s="27"/>
      <c r="CA947" s="27"/>
      <c r="CB947" s="27"/>
    </row>
    <row r="948" spans="1:80" ht="12.7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  <c r="CB948" s="27"/>
    </row>
    <row r="949" spans="1:80" ht="12.7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7"/>
      <c r="BO949" s="27"/>
      <c r="BP949" s="27"/>
      <c r="BQ949" s="27"/>
      <c r="BR949" s="27"/>
      <c r="BS949" s="27"/>
      <c r="BT949" s="27"/>
      <c r="BU949" s="27"/>
      <c r="BV949" s="27"/>
      <c r="BW949" s="27"/>
      <c r="BX949" s="27"/>
      <c r="BY949" s="27"/>
      <c r="BZ949" s="27"/>
      <c r="CA949" s="27"/>
      <c r="CB949" s="27"/>
    </row>
    <row r="950" spans="1:80" ht="12.7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7"/>
      <c r="BP950" s="27"/>
      <c r="BQ950" s="27"/>
      <c r="BR950" s="27"/>
      <c r="BS950" s="27"/>
      <c r="BT950" s="27"/>
      <c r="BU950" s="27"/>
      <c r="BV950" s="27"/>
      <c r="BW950" s="27"/>
      <c r="BX950" s="27"/>
      <c r="BY950" s="27"/>
      <c r="BZ950" s="27"/>
      <c r="CA950" s="27"/>
      <c r="CB950" s="27"/>
    </row>
    <row r="951" spans="1:80" ht="12.7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7"/>
      <c r="BP951" s="27"/>
      <c r="BQ951" s="27"/>
      <c r="BR951" s="27"/>
      <c r="BS951" s="27"/>
      <c r="BT951" s="27"/>
      <c r="BU951" s="27"/>
      <c r="BV951" s="27"/>
      <c r="BW951" s="27"/>
      <c r="BX951" s="27"/>
      <c r="BY951" s="27"/>
      <c r="BZ951" s="27"/>
      <c r="CA951" s="27"/>
      <c r="CB951" s="27"/>
    </row>
    <row r="952" spans="1:80" ht="12.7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7"/>
      <c r="BP952" s="27"/>
      <c r="BQ952" s="27"/>
      <c r="BR952" s="27"/>
      <c r="BS952" s="27"/>
      <c r="BT952" s="27"/>
      <c r="BU952" s="27"/>
      <c r="BV952" s="27"/>
      <c r="BW952" s="27"/>
      <c r="BX952" s="27"/>
      <c r="BY952" s="27"/>
      <c r="BZ952" s="27"/>
      <c r="CA952" s="27"/>
      <c r="CB952" s="27"/>
    </row>
    <row r="953" spans="1:80" ht="12.7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/>
      <c r="BQ953" s="27"/>
      <c r="BR953" s="27"/>
      <c r="BS953" s="27"/>
      <c r="BT953" s="27"/>
      <c r="BU953" s="27"/>
      <c r="BV953" s="27"/>
      <c r="BW953" s="27"/>
      <c r="BX953" s="27"/>
      <c r="BY953" s="27"/>
      <c r="BZ953" s="27"/>
      <c r="CA953" s="27"/>
      <c r="CB953" s="27"/>
    </row>
    <row r="954" spans="1:80" ht="12.7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7"/>
      <c r="BO954" s="27"/>
      <c r="BP954" s="27"/>
      <c r="BQ954" s="27"/>
      <c r="BR954" s="27"/>
      <c r="BS954" s="27"/>
      <c r="BT954" s="27"/>
      <c r="BU954" s="27"/>
      <c r="BV954" s="27"/>
      <c r="BW954" s="27"/>
      <c r="BX954" s="27"/>
      <c r="BY954" s="27"/>
      <c r="BZ954" s="27"/>
      <c r="CA954" s="27"/>
      <c r="CB954" s="27"/>
    </row>
    <row r="955" spans="1:80" ht="12.7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7"/>
      <c r="BO955" s="27"/>
      <c r="BP955" s="27"/>
      <c r="BQ955" s="27"/>
      <c r="BR955" s="27"/>
      <c r="BS955" s="27"/>
      <c r="BT955" s="27"/>
      <c r="BU955" s="27"/>
      <c r="BV955" s="27"/>
      <c r="BW955" s="27"/>
      <c r="BX955" s="27"/>
      <c r="BY955" s="27"/>
      <c r="BZ955" s="27"/>
      <c r="CA955" s="27"/>
      <c r="CB955" s="27"/>
    </row>
    <row r="956" spans="1:80" ht="12.7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7"/>
      <c r="BS956" s="27"/>
      <c r="BT956" s="27"/>
      <c r="BU956" s="27"/>
      <c r="BV956" s="27"/>
      <c r="BW956" s="27"/>
      <c r="BX956" s="27"/>
      <c r="BY956" s="27"/>
      <c r="BZ956" s="27"/>
      <c r="CA956" s="27"/>
      <c r="CB956" s="27"/>
    </row>
    <row r="957" spans="1:80" ht="12.7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7"/>
      <c r="BO957" s="27"/>
      <c r="BP957" s="27"/>
      <c r="BQ957" s="27"/>
      <c r="BR957" s="27"/>
      <c r="BS957" s="27"/>
      <c r="BT957" s="27"/>
      <c r="BU957" s="27"/>
      <c r="BV957" s="27"/>
      <c r="BW957" s="27"/>
      <c r="BX957" s="27"/>
      <c r="BY957" s="27"/>
      <c r="BZ957" s="27"/>
      <c r="CA957" s="27"/>
      <c r="CB957" s="27"/>
    </row>
    <row r="958" spans="1:80" ht="12.7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  <c r="CB958" s="27"/>
    </row>
    <row r="959" spans="1:80" ht="12.7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7"/>
      <c r="BS959" s="27"/>
      <c r="BT959" s="27"/>
      <c r="BU959" s="27"/>
      <c r="BV959" s="27"/>
      <c r="BW959" s="27"/>
      <c r="BX959" s="27"/>
      <c r="BY959" s="27"/>
      <c r="BZ959" s="27"/>
      <c r="CA959" s="27"/>
      <c r="CB959" s="27"/>
    </row>
    <row r="960" spans="1:80" ht="12.7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P960" s="27"/>
      <c r="BQ960" s="27"/>
      <c r="BR960" s="27"/>
      <c r="BS960" s="27"/>
      <c r="BT960" s="27"/>
      <c r="BU960" s="27"/>
      <c r="BV960" s="27"/>
      <c r="BW960" s="27"/>
      <c r="BX960" s="27"/>
      <c r="BY960" s="27"/>
      <c r="BZ960" s="27"/>
      <c r="CA960" s="27"/>
      <c r="CB960" s="27"/>
    </row>
    <row r="961" spans="1:80" ht="12.7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/>
      <c r="BO961" s="27"/>
      <c r="BP961" s="27"/>
      <c r="BQ961" s="27"/>
      <c r="BR961" s="27"/>
      <c r="BS961" s="27"/>
      <c r="BT961" s="27"/>
      <c r="BU961" s="27"/>
      <c r="BV961" s="27"/>
      <c r="BW961" s="27"/>
      <c r="BX961" s="27"/>
      <c r="BY961" s="27"/>
      <c r="BZ961" s="27"/>
      <c r="CA961" s="27"/>
      <c r="CB961" s="27"/>
    </row>
    <row r="962" spans="1:80" ht="12.7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  <c r="CB962" s="27"/>
    </row>
    <row r="963" spans="1:80" ht="12.7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7"/>
      <c r="BP963" s="27"/>
      <c r="BQ963" s="27"/>
      <c r="BR963" s="27"/>
      <c r="BS963" s="27"/>
      <c r="BT963" s="27"/>
      <c r="BU963" s="27"/>
      <c r="BV963" s="27"/>
      <c r="BW963" s="27"/>
      <c r="BX963" s="27"/>
      <c r="BY963" s="27"/>
      <c r="BZ963" s="27"/>
      <c r="CA963" s="27"/>
      <c r="CB963" s="27"/>
    </row>
    <row r="964" spans="1:80" ht="12.7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7"/>
      <c r="BP964" s="27"/>
      <c r="BQ964" s="27"/>
      <c r="BR964" s="27"/>
      <c r="BS964" s="27"/>
      <c r="BT964" s="27"/>
      <c r="BU964" s="27"/>
      <c r="BV964" s="27"/>
      <c r="BW964" s="27"/>
      <c r="BX964" s="27"/>
      <c r="BY964" s="27"/>
      <c r="BZ964" s="27"/>
      <c r="CA964" s="27"/>
      <c r="CB964" s="27"/>
    </row>
    <row r="965" spans="1:80" ht="12.7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7"/>
      <c r="BP965" s="27"/>
      <c r="BQ965" s="27"/>
      <c r="BR965" s="27"/>
      <c r="BS965" s="27"/>
      <c r="BT965" s="27"/>
      <c r="BU965" s="27"/>
      <c r="BV965" s="27"/>
      <c r="BW965" s="27"/>
      <c r="BX965" s="27"/>
      <c r="BY965" s="27"/>
      <c r="BZ965" s="27"/>
      <c r="CA965" s="27"/>
      <c r="CB965" s="27"/>
    </row>
    <row r="966" spans="1:80" ht="12.7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  <c r="CB966" s="27"/>
    </row>
    <row r="967" spans="1:80" ht="12.7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7"/>
      <c r="BS967" s="27"/>
      <c r="BT967" s="27"/>
      <c r="BU967" s="27"/>
      <c r="BV967" s="27"/>
      <c r="BW967" s="27"/>
      <c r="BX967" s="27"/>
      <c r="BY967" s="27"/>
      <c r="BZ967" s="27"/>
      <c r="CA967" s="27"/>
      <c r="CB967" s="27"/>
    </row>
    <row r="968" spans="1:80" ht="12.7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7"/>
      <c r="BP968" s="27"/>
      <c r="BQ968" s="27"/>
      <c r="BR968" s="27"/>
      <c r="BS968" s="27"/>
      <c r="BT968" s="27"/>
      <c r="BU968" s="27"/>
      <c r="BV968" s="27"/>
      <c r="BW968" s="27"/>
      <c r="BX968" s="27"/>
      <c r="BY968" s="27"/>
      <c r="BZ968" s="27"/>
      <c r="CA968" s="27"/>
      <c r="CB968" s="27"/>
    </row>
    <row r="969" spans="1:80" ht="12.7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O969" s="27"/>
      <c r="BP969" s="27"/>
      <c r="BQ969" s="27"/>
      <c r="BR969" s="27"/>
      <c r="BS969" s="27"/>
      <c r="BT969" s="27"/>
      <c r="BU969" s="27"/>
      <c r="BV969" s="27"/>
      <c r="BW969" s="27"/>
      <c r="BX969" s="27"/>
      <c r="BY969" s="27"/>
      <c r="BZ969" s="27"/>
      <c r="CA969" s="27"/>
      <c r="CB969" s="27"/>
    </row>
    <row r="970" spans="1:80" ht="12.7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7"/>
      <c r="BP970" s="27"/>
      <c r="BQ970" s="27"/>
      <c r="BR970" s="27"/>
      <c r="BS970" s="27"/>
      <c r="BT970" s="27"/>
      <c r="BU970" s="27"/>
      <c r="BV970" s="27"/>
      <c r="BW970" s="27"/>
      <c r="BX970" s="27"/>
      <c r="BY970" s="27"/>
      <c r="BZ970" s="27"/>
      <c r="CA970" s="27"/>
      <c r="CB970" s="27"/>
    </row>
    <row r="971" spans="1:80" ht="12.7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7"/>
      <c r="BO971" s="27"/>
      <c r="BP971" s="27"/>
      <c r="BQ971" s="27"/>
      <c r="BR971" s="27"/>
      <c r="BS971" s="27"/>
      <c r="BT971" s="27"/>
      <c r="BU971" s="27"/>
      <c r="BV971" s="27"/>
      <c r="BW971" s="27"/>
      <c r="BX971" s="27"/>
      <c r="BY971" s="27"/>
      <c r="BZ971" s="27"/>
      <c r="CA971" s="27"/>
      <c r="CB971" s="27"/>
    </row>
    <row r="972" spans="1:80" ht="12.7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/>
      <c r="BN972" s="27"/>
      <c r="BO972" s="27"/>
      <c r="BP972" s="27"/>
      <c r="BQ972" s="27"/>
      <c r="BR972" s="27"/>
      <c r="BS972" s="27"/>
      <c r="BT972" s="27"/>
      <c r="BU972" s="27"/>
      <c r="BV972" s="27"/>
      <c r="BW972" s="27"/>
      <c r="BX972" s="27"/>
      <c r="BY972" s="27"/>
      <c r="BZ972" s="27"/>
      <c r="CA972" s="27"/>
      <c r="CB972" s="27"/>
    </row>
    <row r="973" spans="1:80" ht="12.7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7"/>
      <c r="BP973" s="27"/>
      <c r="BQ973" s="27"/>
      <c r="BR973" s="27"/>
      <c r="BS973" s="27"/>
      <c r="BT973" s="27"/>
      <c r="BU973" s="27"/>
      <c r="BV973" s="27"/>
      <c r="BW973" s="27"/>
      <c r="BX973" s="27"/>
      <c r="BY973" s="27"/>
      <c r="BZ973" s="27"/>
      <c r="CA973" s="27"/>
      <c r="CB973" s="27"/>
    </row>
    <row r="974" spans="1:80" ht="12.7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7"/>
      <c r="BP974" s="27"/>
      <c r="BQ974" s="27"/>
      <c r="BR974" s="27"/>
      <c r="BS974" s="27"/>
      <c r="BT974" s="27"/>
      <c r="BU974" s="27"/>
      <c r="BV974" s="27"/>
      <c r="BW974" s="27"/>
      <c r="BX974" s="27"/>
      <c r="BY974" s="27"/>
      <c r="BZ974" s="27"/>
      <c r="CA974" s="27"/>
      <c r="CB974" s="27"/>
    </row>
    <row r="975" spans="1:80" ht="12.7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7"/>
      <c r="BP975" s="27"/>
      <c r="BQ975" s="27"/>
      <c r="BR975" s="27"/>
      <c r="BS975" s="27"/>
      <c r="BT975" s="27"/>
      <c r="BU975" s="27"/>
      <c r="BV975" s="27"/>
      <c r="BW975" s="27"/>
      <c r="BX975" s="27"/>
      <c r="BY975" s="27"/>
      <c r="BZ975" s="27"/>
      <c r="CA975" s="27"/>
      <c r="CB975" s="27"/>
    </row>
    <row r="976" spans="1:80" ht="12.7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7"/>
      <c r="BP976" s="27"/>
      <c r="BQ976" s="27"/>
      <c r="BR976" s="27"/>
      <c r="BS976" s="27"/>
      <c r="BT976" s="27"/>
      <c r="BU976" s="27"/>
      <c r="BV976" s="27"/>
      <c r="BW976" s="27"/>
      <c r="BX976" s="27"/>
      <c r="BY976" s="27"/>
      <c r="BZ976" s="27"/>
      <c r="CA976" s="27"/>
      <c r="CB976" s="27"/>
    </row>
    <row r="977" spans="1:80" ht="12.7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/>
      <c r="BN977" s="27"/>
      <c r="BO977" s="27"/>
      <c r="BP977" s="27"/>
      <c r="BQ977" s="27"/>
      <c r="BR977" s="27"/>
      <c r="BS977" s="27"/>
      <c r="BT977" s="27"/>
      <c r="BU977" s="27"/>
      <c r="BV977" s="27"/>
      <c r="BW977" s="27"/>
      <c r="BX977" s="27"/>
      <c r="BY977" s="27"/>
      <c r="BZ977" s="27"/>
      <c r="CA977" s="27"/>
      <c r="CB977" s="27"/>
    </row>
    <row r="978" spans="1:80" ht="12.7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/>
      <c r="BN978" s="27"/>
      <c r="BO978" s="27"/>
      <c r="BP978" s="27"/>
      <c r="BQ978" s="27"/>
      <c r="BR978" s="27"/>
      <c r="BS978" s="27"/>
      <c r="BT978" s="27"/>
      <c r="BU978" s="27"/>
      <c r="BV978" s="27"/>
      <c r="BW978" s="27"/>
      <c r="BX978" s="27"/>
      <c r="BY978" s="27"/>
      <c r="BZ978" s="27"/>
      <c r="CA978" s="27"/>
      <c r="CB978" s="27"/>
    </row>
    <row r="979" spans="1:80" ht="12.7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/>
      <c r="BN979" s="27"/>
      <c r="BO979" s="27"/>
      <c r="BP979" s="27"/>
      <c r="BQ979" s="27"/>
      <c r="BR979" s="27"/>
      <c r="BS979" s="27"/>
      <c r="BT979" s="27"/>
      <c r="BU979" s="27"/>
      <c r="BV979" s="27"/>
      <c r="BW979" s="27"/>
      <c r="BX979" s="27"/>
      <c r="BY979" s="27"/>
      <c r="BZ979" s="27"/>
      <c r="CA979" s="27"/>
      <c r="CB979" s="27"/>
    </row>
    <row r="980" spans="1:80" ht="12.7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7"/>
      <c r="BP980" s="27"/>
      <c r="BQ980" s="27"/>
      <c r="BR980" s="27"/>
      <c r="BS980" s="27"/>
      <c r="BT980" s="27"/>
      <c r="BU980" s="27"/>
      <c r="BV980" s="27"/>
      <c r="BW980" s="27"/>
      <c r="BX980" s="27"/>
      <c r="BY980" s="27"/>
      <c r="BZ980" s="27"/>
      <c r="CA980" s="27"/>
      <c r="CB980" s="27"/>
    </row>
    <row r="981" spans="1:80" ht="12.7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7"/>
      <c r="BO981" s="27"/>
      <c r="BP981" s="27"/>
      <c r="BQ981" s="27"/>
      <c r="BR981" s="27"/>
      <c r="BS981" s="27"/>
      <c r="BT981" s="27"/>
      <c r="BU981" s="27"/>
      <c r="BV981" s="27"/>
      <c r="BW981" s="27"/>
      <c r="BX981" s="27"/>
      <c r="BY981" s="27"/>
      <c r="BZ981" s="27"/>
      <c r="CA981" s="27"/>
      <c r="CB981" s="27"/>
    </row>
    <row r="982" spans="1:80" ht="12.7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/>
      <c r="BN982" s="27"/>
      <c r="BO982" s="27"/>
      <c r="BP982" s="27"/>
      <c r="BQ982" s="27"/>
      <c r="BR982" s="27"/>
      <c r="BS982" s="27"/>
      <c r="BT982" s="27"/>
      <c r="BU982" s="27"/>
      <c r="BV982" s="27"/>
      <c r="BW982" s="27"/>
      <c r="BX982" s="27"/>
      <c r="BY982" s="27"/>
      <c r="BZ982" s="27"/>
      <c r="CA982" s="27"/>
      <c r="CB982" s="27"/>
    </row>
    <row r="983" spans="1:80" ht="12.7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7"/>
      <c r="BO983" s="27"/>
      <c r="BP983" s="27"/>
      <c r="BQ983" s="27"/>
      <c r="BR983" s="27"/>
      <c r="BS983" s="27"/>
      <c r="BT983" s="27"/>
      <c r="BU983" s="27"/>
      <c r="BV983" s="27"/>
      <c r="BW983" s="27"/>
      <c r="BX983" s="27"/>
      <c r="BY983" s="27"/>
      <c r="BZ983" s="27"/>
      <c r="CA983" s="27"/>
      <c r="CB983" s="27"/>
    </row>
    <row r="984" spans="1:80" ht="12.7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O984" s="27"/>
      <c r="BP984" s="27"/>
      <c r="BQ984" s="27"/>
      <c r="BR984" s="27"/>
      <c r="BS984" s="27"/>
      <c r="BT984" s="27"/>
      <c r="BU984" s="27"/>
      <c r="BV984" s="27"/>
      <c r="BW984" s="27"/>
      <c r="BX984" s="27"/>
      <c r="BY984" s="27"/>
      <c r="BZ984" s="27"/>
      <c r="CA984" s="27"/>
      <c r="CB984" s="27"/>
    </row>
    <row r="985" spans="1:80" ht="12.7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7"/>
      <c r="BP985" s="27"/>
      <c r="BQ985" s="27"/>
      <c r="BR985" s="27"/>
      <c r="BS985" s="27"/>
      <c r="BT985" s="27"/>
      <c r="BU985" s="27"/>
      <c r="BV985" s="27"/>
      <c r="BW985" s="27"/>
      <c r="BX985" s="27"/>
      <c r="BY985" s="27"/>
      <c r="BZ985" s="27"/>
      <c r="CA985" s="27"/>
      <c r="CB985" s="27"/>
    </row>
    <row r="986" spans="1:80" ht="12.7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7"/>
      <c r="BO986" s="27"/>
      <c r="BP986" s="27"/>
      <c r="BQ986" s="27"/>
      <c r="BR986" s="27"/>
      <c r="BS986" s="27"/>
      <c r="BT986" s="27"/>
      <c r="BU986" s="27"/>
      <c r="BV986" s="27"/>
      <c r="BW986" s="27"/>
      <c r="BX986" s="27"/>
      <c r="BY986" s="27"/>
      <c r="BZ986" s="27"/>
      <c r="CA986" s="27"/>
      <c r="CB986" s="27"/>
    </row>
    <row r="987" spans="1:80" ht="12.7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/>
      <c r="BO987" s="27"/>
      <c r="BP987" s="27"/>
      <c r="BQ987" s="27"/>
      <c r="BR987" s="27"/>
      <c r="BS987" s="27"/>
      <c r="BT987" s="27"/>
      <c r="BU987" s="27"/>
      <c r="BV987" s="27"/>
      <c r="BW987" s="27"/>
      <c r="BX987" s="27"/>
      <c r="BY987" s="27"/>
      <c r="BZ987" s="27"/>
      <c r="CA987" s="27"/>
      <c r="CB987" s="27"/>
    </row>
    <row r="988" spans="1:80" ht="12.7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7"/>
      <c r="BO988" s="27"/>
      <c r="BP988" s="27"/>
      <c r="BQ988" s="27"/>
      <c r="BR988" s="27"/>
      <c r="BS988" s="27"/>
      <c r="BT988" s="27"/>
      <c r="BU988" s="27"/>
      <c r="BV988" s="27"/>
      <c r="BW988" s="27"/>
      <c r="BX988" s="27"/>
      <c r="BY988" s="27"/>
      <c r="BZ988" s="27"/>
      <c r="CA988" s="27"/>
      <c r="CB988" s="27"/>
    </row>
    <row r="989" spans="1:80" ht="12.7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7"/>
      <c r="BS989" s="27"/>
      <c r="BT989" s="27"/>
      <c r="BU989" s="27"/>
      <c r="BV989" s="27"/>
      <c r="BW989" s="27"/>
      <c r="BX989" s="27"/>
      <c r="BY989" s="27"/>
      <c r="BZ989" s="27"/>
      <c r="CA989" s="27"/>
      <c r="CB989" s="27"/>
    </row>
    <row r="990" spans="1:80" ht="12.7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7"/>
      <c r="BN990" s="27"/>
      <c r="BO990" s="27"/>
      <c r="BP990" s="27"/>
      <c r="BQ990" s="27"/>
      <c r="BR990" s="27"/>
      <c r="BS990" s="27"/>
      <c r="BT990" s="27"/>
      <c r="BU990" s="27"/>
      <c r="BV990" s="27"/>
      <c r="BW990" s="27"/>
      <c r="BX990" s="27"/>
      <c r="BY990" s="27"/>
      <c r="BZ990" s="27"/>
      <c r="CA990" s="27"/>
      <c r="CB990" s="27"/>
    </row>
    <row r="991" spans="1:80" ht="12.7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7"/>
      <c r="BO991" s="27"/>
      <c r="BP991" s="27"/>
      <c r="BQ991" s="27"/>
      <c r="BR991" s="27"/>
      <c r="BS991" s="27"/>
      <c r="BT991" s="27"/>
      <c r="BU991" s="27"/>
      <c r="BV991" s="27"/>
      <c r="BW991" s="27"/>
      <c r="BX991" s="27"/>
      <c r="BY991" s="27"/>
      <c r="BZ991" s="27"/>
      <c r="CA991" s="27"/>
      <c r="CB991" s="27"/>
    </row>
    <row r="992" spans="1:80" ht="12.7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7"/>
      <c r="BN992" s="27"/>
      <c r="BO992" s="27"/>
      <c r="BP992" s="27"/>
      <c r="BQ992" s="27"/>
      <c r="BR992" s="27"/>
      <c r="BS992" s="27"/>
      <c r="BT992" s="27"/>
      <c r="BU992" s="27"/>
      <c r="BV992" s="27"/>
      <c r="BW992" s="27"/>
      <c r="BX992" s="27"/>
      <c r="BY992" s="27"/>
      <c r="BZ992" s="27"/>
      <c r="CA992" s="27"/>
      <c r="CB992" s="27"/>
    </row>
    <row r="993" spans="1:80" ht="12.7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7"/>
      <c r="BO993" s="27"/>
      <c r="BP993" s="27"/>
      <c r="BQ993" s="27"/>
      <c r="BR993" s="27"/>
      <c r="BS993" s="27"/>
      <c r="BT993" s="27"/>
      <c r="BU993" s="27"/>
      <c r="BV993" s="27"/>
      <c r="BW993" s="27"/>
      <c r="BX993" s="27"/>
      <c r="BY993" s="27"/>
      <c r="BZ993" s="27"/>
      <c r="CA993" s="27"/>
      <c r="CB993" s="27"/>
    </row>
    <row r="994" spans="1:80" ht="12.7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7"/>
      <c r="BO994" s="27"/>
      <c r="BP994" s="27"/>
      <c r="BQ994" s="27"/>
      <c r="BR994" s="27"/>
      <c r="BS994" s="27"/>
      <c r="BT994" s="27"/>
      <c r="BU994" s="27"/>
      <c r="BV994" s="27"/>
      <c r="BW994" s="27"/>
      <c r="BX994" s="27"/>
      <c r="BY994" s="27"/>
      <c r="BZ994" s="27"/>
      <c r="CA994" s="27"/>
      <c r="CB994" s="27"/>
    </row>
    <row r="995" spans="1:80" ht="12.7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L995" s="27"/>
      <c r="BM995" s="27"/>
      <c r="BN995" s="27"/>
      <c r="BO995" s="27"/>
      <c r="BP995" s="27"/>
      <c r="BQ995" s="27"/>
      <c r="BR995" s="27"/>
      <c r="BS995" s="27"/>
      <c r="BT995" s="27"/>
      <c r="BU995" s="27"/>
      <c r="BV995" s="27"/>
      <c r="BW995" s="27"/>
      <c r="BX995" s="27"/>
      <c r="BY995" s="27"/>
      <c r="BZ995" s="27"/>
      <c r="CA995" s="27"/>
      <c r="CB995" s="27"/>
    </row>
    <row r="996" spans="1:80" ht="12.7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/>
      <c r="BO996" s="27"/>
      <c r="BP996" s="27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  <c r="CB996" s="27"/>
    </row>
    <row r="997" spans="1:80" ht="12.7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7"/>
      <c r="BN997" s="27"/>
      <c r="BO997" s="27"/>
      <c r="BP997" s="27"/>
      <c r="BQ997" s="27"/>
      <c r="BR997" s="27"/>
      <c r="BS997" s="27"/>
      <c r="BT997" s="27"/>
      <c r="BU997" s="27"/>
      <c r="BV997" s="27"/>
      <c r="BW997" s="27"/>
      <c r="BX997" s="27"/>
      <c r="BY997" s="27"/>
      <c r="BZ997" s="27"/>
      <c r="CA997" s="27"/>
      <c r="CB997" s="27"/>
    </row>
    <row r="998" spans="1:80" ht="15.7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</row>
  </sheetData>
  <mergeCells count="3">
    <mergeCell ref="Q3:Z3"/>
    <mergeCell ref="AA3:BG3"/>
    <mergeCell ref="F3:P3"/>
  </mergeCells>
  <hyperlinks>
    <hyperlink ref="A55" r:id="rId1" xr:uid="{00000000-0004-0000-0A00-000000000000}"/>
    <hyperlink ref="A1" location="Зміст!A1" display="Зміст" xr:uid="{49AFD98C-82D6-C24B-836F-68606DA706BB}"/>
  </hyperlinks>
  <pageMargins left="0.7" right="0.7" top="0.75" bottom="0.75" header="0" footer="0"/>
  <pageSetup orientation="landscape"/>
  <headerFooter>
    <oddFooter>&amp;CФайл:  &amp;F   Сторінка №&amp;P   &amp;D   &amp;T   Пронченко І.І.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1001"/>
  <sheetViews>
    <sheetView topLeftCell="A2" workbookViewId="0">
      <selection activeCell="B4" sqref="B4:B5"/>
    </sheetView>
  </sheetViews>
  <sheetFormatPr baseColWidth="10" defaultColWidth="12.6640625" defaultRowHeight="15.75" customHeight="1"/>
  <cols>
    <col min="1" max="1" width="2.83203125" customWidth="1"/>
    <col min="2" max="2" width="25.5" customWidth="1"/>
    <col min="3" max="3" width="4.5" customWidth="1"/>
    <col min="4" max="4" width="4.6640625" customWidth="1"/>
    <col min="5" max="5" width="5" customWidth="1"/>
    <col min="6" max="10" width="4.33203125" customWidth="1"/>
    <col min="11" max="11" width="4.83203125" customWidth="1"/>
    <col min="12" max="14" width="4.6640625" customWidth="1"/>
    <col min="15" max="15" width="4.5" customWidth="1"/>
    <col min="16" max="16" width="4.33203125" customWidth="1"/>
    <col min="17" max="18" width="4.5" customWidth="1"/>
    <col min="19" max="19" width="4.6640625" customWidth="1"/>
    <col min="20" max="21" width="4.33203125" customWidth="1"/>
    <col min="22" max="23" width="4.5" customWidth="1"/>
    <col min="24" max="25" width="4.6640625" customWidth="1"/>
    <col min="26" max="26" width="4.83203125" customWidth="1"/>
    <col min="27" max="27" width="4.5" customWidth="1"/>
    <col min="28" max="28" width="4.6640625" customWidth="1"/>
    <col min="29" max="29" width="4.5" customWidth="1"/>
    <col min="30" max="32" width="4.6640625" customWidth="1"/>
    <col min="33" max="33" width="4.5" customWidth="1"/>
    <col min="34" max="34" width="4.33203125" customWidth="1"/>
    <col min="35" max="35" width="4.5" customWidth="1"/>
    <col min="36" max="36" width="5" customWidth="1"/>
    <col min="37" max="37" width="4.6640625" customWidth="1"/>
    <col min="38" max="38" width="5" customWidth="1"/>
    <col min="39" max="39" width="4.5" customWidth="1"/>
    <col min="40" max="40" width="4.33203125" customWidth="1"/>
    <col min="41" max="41" width="4.6640625" customWidth="1"/>
    <col min="42" max="42" width="4.5" customWidth="1"/>
    <col min="43" max="43" width="4.6640625" customWidth="1"/>
    <col min="44" max="44" width="4.5" customWidth="1"/>
    <col min="45" max="45" width="4.83203125" customWidth="1"/>
    <col min="46" max="46" width="5" customWidth="1"/>
    <col min="47" max="47" width="4.83203125" customWidth="1"/>
    <col min="48" max="48" width="4.33203125" customWidth="1"/>
    <col min="49" max="49" width="4.5" customWidth="1"/>
    <col min="50" max="50" width="5.1640625" customWidth="1"/>
    <col min="51" max="51" width="4.5" customWidth="1"/>
    <col min="52" max="52" width="4.33203125" customWidth="1"/>
    <col min="53" max="53" width="4.5" customWidth="1"/>
    <col min="54" max="54" width="4.33203125" customWidth="1"/>
    <col min="55" max="55" width="4.6640625" customWidth="1"/>
    <col min="56" max="56" width="4.5" customWidth="1"/>
    <col min="57" max="57" width="4.6640625" customWidth="1"/>
    <col min="58" max="64" width="4.5" customWidth="1"/>
    <col min="65" max="65" width="4.6640625" customWidth="1"/>
    <col min="66" max="66" width="4.5" customWidth="1"/>
    <col min="67" max="67" width="4.6640625" customWidth="1"/>
    <col min="68" max="70" width="4.33203125" customWidth="1"/>
    <col min="71" max="71" width="4.6640625" customWidth="1"/>
    <col min="72" max="72" width="4.5" customWidth="1"/>
    <col min="73" max="73" width="4.33203125" customWidth="1"/>
    <col min="74" max="75" width="4.5" customWidth="1"/>
    <col min="76" max="78" width="4.33203125" customWidth="1"/>
    <col min="79" max="79" width="4.5" customWidth="1"/>
    <col min="80" max="80" width="6.6640625" customWidth="1"/>
    <col min="81" max="83" width="5.33203125" customWidth="1"/>
    <col min="84" max="86" width="6.5" customWidth="1"/>
    <col min="87" max="100" width="3.5" customWidth="1"/>
  </cols>
  <sheetData>
    <row r="1" spans="1:100" ht="18">
      <c r="A1" s="327" t="s">
        <v>1315</v>
      </c>
    </row>
    <row r="2" spans="1:100" ht="20">
      <c r="A2" s="344" t="s">
        <v>1349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  <c r="AQ2" s="179"/>
      <c r="AR2" s="179"/>
      <c r="AS2" s="179"/>
      <c r="AT2" s="179"/>
      <c r="AU2" s="179"/>
      <c r="AV2" s="179"/>
      <c r="AW2" s="179"/>
      <c r="AX2" s="179"/>
      <c r="AY2" s="179"/>
      <c r="AZ2" s="179"/>
      <c r="BA2" s="179"/>
      <c r="BB2" s="179"/>
      <c r="BC2" s="179"/>
      <c r="BD2" s="179"/>
      <c r="BE2" s="179"/>
      <c r="BF2" s="179"/>
      <c r="BG2" s="179"/>
      <c r="BH2" s="179"/>
      <c r="BI2" s="179"/>
      <c r="BJ2" s="179"/>
      <c r="BK2" s="179"/>
      <c r="BL2" s="179"/>
      <c r="BM2" s="179"/>
      <c r="BN2" s="179"/>
      <c r="BO2" s="179"/>
      <c r="BP2" s="179"/>
      <c r="BQ2" s="179"/>
      <c r="BR2" s="179"/>
      <c r="BS2" s="179"/>
      <c r="BT2" s="179"/>
      <c r="BU2" s="179"/>
      <c r="BV2" s="179"/>
      <c r="BW2" s="179"/>
      <c r="BX2" s="179"/>
      <c r="BY2" s="179"/>
      <c r="BZ2" s="179"/>
      <c r="CA2" s="179"/>
      <c r="CB2" s="179"/>
      <c r="CC2" s="180"/>
      <c r="CD2" s="180"/>
      <c r="CE2" s="180"/>
      <c r="CF2" s="180"/>
      <c r="CG2" s="180"/>
      <c r="CH2" s="180"/>
      <c r="CI2" s="180"/>
      <c r="CJ2" s="180"/>
      <c r="CK2" s="180"/>
      <c r="CL2" s="180"/>
      <c r="CM2" s="180"/>
      <c r="CN2" s="180"/>
      <c r="CO2" s="180"/>
      <c r="CP2" s="180"/>
      <c r="CQ2" s="180"/>
      <c r="CR2" s="180"/>
      <c r="CS2" s="180"/>
      <c r="CT2" s="180"/>
      <c r="CU2" s="180"/>
      <c r="CV2" s="180"/>
    </row>
    <row r="3" spans="1:100" ht="24" thickBot="1">
      <c r="A3" s="181"/>
      <c r="B3" s="181"/>
      <c r="C3" s="182" t="s">
        <v>1356</v>
      </c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  <c r="AX3" s="183"/>
      <c r="AY3" s="183"/>
      <c r="AZ3" s="183"/>
      <c r="BA3" s="183"/>
      <c r="BB3" s="183"/>
      <c r="BC3" s="183"/>
      <c r="BD3" s="183"/>
      <c r="BE3" s="183"/>
      <c r="BF3" s="183"/>
      <c r="BG3" s="183"/>
      <c r="BH3" s="183"/>
      <c r="BI3" s="183"/>
      <c r="BJ3" s="183"/>
      <c r="BK3" s="183"/>
      <c r="BL3" s="183"/>
      <c r="BM3" s="183"/>
      <c r="BN3" s="183"/>
      <c r="BO3" s="183"/>
      <c r="BP3" s="183"/>
      <c r="BQ3" s="183"/>
      <c r="BR3" s="183"/>
      <c r="BS3" s="183"/>
      <c r="BT3" s="183"/>
      <c r="BU3" s="183"/>
      <c r="BV3" s="183"/>
      <c r="BW3" s="183"/>
      <c r="BX3" s="183"/>
      <c r="BY3" s="183"/>
      <c r="BZ3" s="183"/>
      <c r="CA3" s="184"/>
      <c r="CB3" s="393" t="s">
        <v>1094</v>
      </c>
      <c r="CC3" s="185"/>
      <c r="CD3" s="185"/>
      <c r="CE3" s="185"/>
      <c r="CF3" s="185"/>
      <c r="CG3" s="185"/>
      <c r="CH3" s="185"/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85"/>
      <c r="CV3" s="185"/>
    </row>
    <row r="4" spans="1:100" ht="21.75" customHeight="1" thickBot="1">
      <c r="A4" s="394" t="s">
        <v>1095</v>
      </c>
      <c r="B4" s="395" t="s">
        <v>923</v>
      </c>
      <c r="C4" s="186">
        <v>1909</v>
      </c>
      <c r="D4" s="186">
        <v>1926</v>
      </c>
      <c r="E4" s="187">
        <v>1928</v>
      </c>
      <c r="F4" s="187">
        <v>1931</v>
      </c>
      <c r="G4" s="187">
        <v>1940</v>
      </c>
      <c r="H4" s="187">
        <v>1941</v>
      </c>
      <c r="I4" s="187">
        <v>1947</v>
      </c>
      <c r="J4" s="187">
        <v>1948</v>
      </c>
      <c r="K4" s="187">
        <v>1949</v>
      </c>
      <c r="L4" s="187">
        <v>1952</v>
      </c>
      <c r="M4" s="187">
        <v>1953</v>
      </c>
      <c r="N4" s="187">
        <v>1954</v>
      </c>
      <c r="O4" s="188">
        <v>1955</v>
      </c>
      <c r="P4" s="188">
        <v>1956</v>
      </c>
      <c r="Q4" s="187">
        <v>1957</v>
      </c>
      <c r="R4" s="187">
        <v>1958</v>
      </c>
      <c r="S4" s="187">
        <v>1959</v>
      </c>
      <c r="T4" s="187">
        <v>1960</v>
      </c>
      <c r="U4" s="187">
        <v>1962</v>
      </c>
      <c r="V4" s="187">
        <v>1963</v>
      </c>
      <c r="W4" s="187">
        <v>1964</v>
      </c>
      <c r="X4" s="187">
        <v>1965</v>
      </c>
      <c r="Y4" s="187">
        <v>1966</v>
      </c>
      <c r="Z4" s="187">
        <v>1967</v>
      </c>
      <c r="AA4" s="187">
        <v>1968</v>
      </c>
      <c r="AB4" s="187">
        <v>1969</v>
      </c>
      <c r="AC4" s="187">
        <v>1970</v>
      </c>
      <c r="AD4" s="187">
        <v>1971</v>
      </c>
      <c r="AE4" s="187">
        <v>1972</v>
      </c>
      <c r="AF4" s="187">
        <v>1973</v>
      </c>
      <c r="AG4" s="187">
        <v>1974</v>
      </c>
      <c r="AH4" s="187">
        <v>1975</v>
      </c>
      <c r="AI4" s="187">
        <v>1976</v>
      </c>
      <c r="AJ4" s="187">
        <v>1977</v>
      </c>
      <c r="AK4" s="187">
        <v>1978</v>
      </c>
      <c r="AL4" s="189">
        <v>1979</v>
      </c>
      <c r="AM4" s="187">
        <v>1980</v>
      </c>
      <c r="AN4" s="187">
        <v>1981</v>
      </c>
      <c r="AO4" s="187">
        <v>1982</v>
      </c>
      <c r="AP4" s="187">
        <v>1983</v>
      </c>
      <c r="AQ4" s="187">
        <v>1984</v>
      </c>
      <c r="AR4" s="187">
        <v>1985</v>
      </c>
      <c r="AS4" s="187">
        <v>1986</v>
      </c>
      <c r="AT4" s="187">
        <v>1987</v>
      </c>
      <c r="AU4" s="187">
        <v>1988</v>
      </c>
      <c r="AV4" s="187">
        <v>1989</v>
      </c>
      <c r="AW4" s="187">
        <v>1990</v>
      </c>
      <c r="AX4" s="187">
        <v>1991</v>
      </c>
      <c r="AY4" s="187">
        <v>1992</v>
      </c>
      <c r="AZ4" s="187">
        <v>1993</v>
      </c>
      <c r="BA4" s="187">
        <v>1994</v>
      </c>
      <c r="BB4" s="187">
        <v>1995</v>
      </c>
      <c r="BC4" s="187">
        <v>1996</v>
      </c>
      <c r="BD4" s="187">
        <v>1997</v>
      </c>
      <c r="BE4" s="187">
        <v>1998</v>
      </c>
      <c r="BF4" s="187">
        <v>1999</v>
      </c>
      <c r="BG4" s="190">
        <v>2000</v>
      </c>
      <c r="BH4" s="190">
        <v>2001</v>
      </c>
      <c r="BI4" s="190">
        <v>2002</v>
      </c>
      <c r="BJ4" s="190">
        <v>2003</v>
      </c>
      <c r="BK4" s="190">
        <v>2004</v>
      </c>
      <c r="BL4" s="187">
        <v>2005</v>
      </c>
      <c r="BM4" s="191">
        <v>2006</v>
      </c>
      <c r="BN4" s="191">
        <v>2007</v>
      </c>
      <c r="BO4" s="191">
        <v>2008</v>
      </c>
      <c r="BP4" s="191">
        <v>2009</v>
      </c>
      <c r="BQ4" s="191">
        <v>2010</v>
      </c>
      <c r="BR4" s="191">
        <v>2011</v>
      </c>
      <c r="BS4" s="191">
        <v>2012</v>
      </c>
      <c r="BT4" s="191">
        <v>2013</v>
      </c>
      <c r="BU4" s="191">
        <v>2014</v>
      </c>
      <c r="BV4" s="191">
        <v>2015</v>
      </c>
      <c r="BW4" s="191">
        <v>2016</v>
      </c>
      <c r="BX4" s="191">
        <v>2017</v>
      </c>
      <c r="BY4" s="191">
        <v>2018</v>
      </c>
      <c r="BZ4" s="191">
        <v>2019</v>
      </c>
      <c r="CA4" s="191">
        <v>2020</v>
      </c>
      <c r="CB4" s="391"/>
      <c r="CC4" s="192"/>
      <c r="CD4" s="192"/>
      <c r="CE4" s="192"/>
      <c r="CF4" s="192"/>
      <c r="CG4" s="192"/>
      <c r="CH4" s="192"/>
      <c r="CI4" s="192"/>
      <c r="CJ4" s="192"/>
      <c r="CK4" s="192"/>
      <c r="CL4" s="192"/>
      <c r="CM4" s="192"/>
      <c r="CN4" s="192"/>
      <c r="CO4" s="192"/>
      <c r="CP4" s="192"/>
      <c r="CQ4" s="192"/>
      <c r="CR4" s="192"/>
      <c r="CS4" s="192"/>
      <c r="CT4" s="192"/>
      <c r="CU4" s="192"/>
      <c r="CV4" s="192"/>
    </row>
    <row r="5" spans="1:100" ht="15.75" customHeight="1" thickBot="1">
      <c r="A5" s="391"/>
      <c r="B5" s="396"/>
      <c r="C5" s="193">
        <v>112</v>
      </c>
      <c r="D5" s="194">
        <v>95</v>
      </c>
      <c r="E5" s="189">
        <v>93</v>
      </c>
      <c r="F5" s="189">
        <v>90</v>
      </c>
      <c r="G5" s="189">
        <v>81</v>
      </c>
      <c r="H5" s="189">
        <v>80</v>
      </c>
      <c r="I5" s="189">
        <v>74</v>
      </c>
      <c r="J5" s="189">
        <v>73</v>
      </c>
      <c r="K5" s="189">
        <v>72</v>
      </c>
      <c r="L5" s="189">
        <v>69</v>
      </c>
      <c r="M5" s="189">
        <v>68</v>
      </c>
      <c r="N5" s="189">
        <v>67</v>
      </c>
      <c r="O5" s="189">
        <v>66</v>
      </c>
      <c r="P5" s="189">
        <v>65</v>
      </c>
      <c r="Q5" s="189">
        <v>64</v>
      </c>
      <c r="R5" s="189">
        <v>63</v>
      </c>
      <c r="S5" s="189">
        <v>62</v>
      </c>
      <c r="T5" s="189">
        <v>61</v>
      </c>
      <c r="U5" s="189">
        <v>59</v>
      </c>
      <c r="V5" s="189">
        <v>58</v>
      </c>
      <c r="W5" s="189">
        <v>57</v>
      </c>
      <c r="X5" s="189">
        <v>56</v>
      </c>
      <c r="Y5" s="189">
        <v>55</v>
      </c>
      <c r="Z5" s="189">
        <v>54</v>
      </c>
      <c r="AA5" s="189">
        <v>53</v>
      </c>
      <c r="AB5" s="189">
        <v>52</v>
      </c>
      <c r="AC5" s="189">
        <v>51</v>
      </c>
      <c r="AD5" s="189">
        <v>50</v>
      </c>
      <c r="AE5" s="189">
        <v>49</v>
      </c>
      <c r="AF5" s="189">
        <v>48</v>
      </c>
      <c r="AG5" s="189">
        <v>47</v>
      </c>
      <c r="AH5" s="189">
        <v>46</v>
      </c>
      <c r="AI5" s="189">
        <v>45</v>
      </c>
      <c r="AJ5" s="189">
        <v>44</v>
      </c>
      <c r="AK5" s="189">
        <v>43</v>
      </c>
      <c r="AL5" s="189">
        <v>42</v>
      </c>
      <c r="AM5" s="189">
        <v>41</v>
      </c>
      <c r="AN5" s="189">
        <v>40</v>
      </c>
      <c r="AO5" s="189">
        <v>39</v>
      </c>
      <c r="AP5" s="189">
        <v>38</v>
      </c>
      <c r="AQ5" s="189">
        <v>37</v>
      </c>
      <c r="AR5" s="189">
        <v>36</v>
      </c>
      <c r="AS5" s="189">
        <v>35</v>
      </c>
      <c r="AT5" s="189">
        <v>34</v>
      </c>
      <c r="AU5" s="189">
        <v>33</v>
      </c>
      <c r="AV5" s="189">
        <v>32</v>
      </c>
      <c r="AW5" s="189">
        <v>31</v>
      </c>
      <c r="AX5" s="189">
        <v>30</v>
      </c>
      <c r="AY5" s="189">
        <v>29</v>
      </c>
      <c r="AZ5" s="189">
        <v>28</v>
      </c>
      <c r="BA5" s="189">
        <v>27</v>
      </c>
      <c r="BB5" s="189">
        <v>26</v>
      </c>
      <c r="BC5" s="189">
        <v>25</v>
      </c>
      <c r="BD5" s="189">
        <v>24</v>
      </c>
      <c r="BE5" s="189">
        <v>23</v>
      </c>
      <c r="BF5" s="189">
        <v>22</v>
      </c>
      <c r="BG5" s="189">
        <v>21</v>
      </c>
      <c r="BH5" s="189">
        <v>20</v>
      </c>
      <c r="BI5" s="189">
        <v>19</v>
      </c>
      <c r="BJ5" s="189">
        <v>18</v>
      </c>
      <c r="BK5" s="189">
        <v>17</v>
      </c>
      <c r="BL5" s="189">
        <v>16</v>
      </c>
      <c r="BM5" s="189">
        <v>15</v>
      </c>
      <c r="BN5" s="189">
        <v>14</v>
      </c>
      <c r="BO5" s="189">
        <v>13</v>
      </c>
      <c r="BP5" s="195">
        <v>12</v>
      </c>
      <c r="BQ5" s="195">
        <v>11</v>
      </c>
      <c r="BR5" s="195">
        <v>10</v>
      </c>
      <c r="BS5" s="195">
        <v>9</v>
      </c>
      <c r="BT5" s="195">
        <v>8</v>
      </c>
      <c r="BU5" s="195">
        <v>7</v>
      </c>
      <c r="BV5" s="195">
        <v>6</v>
      </c>
      <c r="BW5" s="195">
        <v>5</v>
      </c>
      <c r="BX5" s="195">
        <v>4</v>
      </c>
      <c r="BY5" s="195">
        <v>3</v>
      </c>
      <c r="BZ5" s="195">
        <v>2</v>
      </c>
      <c r="CA5" s="196">
        <v>1</v>
      </c>
      <c r="CB5" s="387"/>
      <c r="CC5" s="197"/>
      <c r="CD5" s="198"/>
      <c r="CE5" s="198"/>
      <c r="CF5" s="198"/>
      <c r="CG5" s="198"/>
      <c r="CH5" s="198"/>
      <c r="CI5" s="198"/>
      <c r="CJ5" s="198"/>
      <c r="CK5" s="198"/>
      <c r="CL5" s="198"/>
      <c r="CM5" s="198"/>
      <c r="CN5" s="198"/>
      <c r="CO5" s="198"/>
      <c r="CP5" s="198"/>
      <c r="CQ5" s="198"/>
      <c r="CR5" s="198"/>
      <c r="CS5" s="198"/>
      <c r="CT5" s="198"/>
      <c r="CU5" s="198"/>
      <c r="CV5" s="198"/>
    </row>
    <row r="6" spans="1:100" ht="15.75" customHeight="1" thickBot="1">
      <c r="A6" s="328">
        <v>1</v>
      </c>
      <c r="B6" s="199" t="s">
        <v>504</v>
      </c>
      <c r="C6" s="200"/>
      <c r="D6" s="201"/>
      <c r="E6" s="126"/>
      <c r="F6" s="126"/>
      <c r="G6" s="126"/>
      <c r="H6" s="126"/>
      <c r="I6" s="126"/>
      <c r="J6" s="126"/>
      <c r="K6" s="126"/>
      <c r="L6" s="126"/>
      <c r="M6" s="126"/>
      <c r="N6" s="126">
        <v>2</v>
      </c>
      <c r="O6" s="126"/>
      <c r="P6" s="126"/>
      <c r="Q6" s="126"/>
      <c r="R6" s="126"/>
      <c r="S6" s="126">
        <v>1</v>
      </c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>
        <v>2</v>
      </c>
      <c r="AL6" s="126"/>
      <c r="AM6" s="126">
        <v>1</v>
      </c>
      <c r="AN6" s="126">
        <v>1</v>
      </c>
      <c r="AO6" s="126">
        <v>1</v>
      </c>
      <c r="AP6" s="126"/>
      <c r="AQ6" s="126">
        <v>8</v>
      </c>
      <c r="AR6" s="126"/>
      <c r="AS6" s="126"/>
      <c r="AT6" s="126">
        <v>4</v>
      </c>
      <c r="AU6" s="126">
        <v>8</v>
      </c>
      <c r="AV6" s="126">
        <v>1</v>
      </c>
      <c r="AW6" s="126"/>
      <c r="AX6" s="126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6"/>
      <c r="BK6" s="202"/>
      <c r="BL6" s="202"/>
      <c r="BM6" s="202"/>
      <c r="BN6" s="202"/>
      <c r="BO6" s="202"/>
      <c r="BP6" s="202"/>
      <c r="BQ6" s="202"/>
      <c r="BR6" s="202"/>
      <c r="BS6" s="202"/>
      <c r="BT6" s="202"/>
      <c r="BU6" s="202"/>
      <c r="BV6" s="202"/>
      <c r="BW6" s="202"/>
      <c r="BX6" s="202"/>
      <c r="BY6" s="202"/>
      <c r="BZ6" s="202"/>
      <c r="CA6" s="202"/>
      <c r="CB6" s="170">
        <f>SUM(C6:BZ6)</f>
        <v>29</v>
      </c>
      <c r="CC6" s="197"/>
      <c r="CD6" s="198"/>
      <c r="CE6" s="198"/>
      <c r="CF6" s="198"/>
      <c r="CG6" s="198"/>
      <c r="CH6" s="198"/>
      <c r="CI6" s="198"/>
      <c r="CJ6" s="198"/>
      <c r="CK6" s="198"/>
      <c r="CL6" s="198"/>
      <c r="CM6" s="198"/>
      <c r="CN6" s="198"/>
      <c r="CO6" s="198"/>
      <c r="CP6" s="198"/>
      <c r="CQ6" s="198"/>
      <c r="CR6" s="198"/>
      <c r="CS6" s="198"/>
      <c r="CT6" s="198"/>
      <c r="CU6" s="198"/>
      <c r="CV6" s="198"/>
    </row>
    <row r="7" spans="1:100" ht="15.75" customHeight="1">
      <c r="A7" s="329">
        <v>2</v>
      </c>
      <c r="B7" s="148" t="s">
        <v>510</v>
      </c>
      <c r="C7" s="203"/>
      <c r="D7" s="8"/>
      <c r="E7" s="18"/>
      <c r="F7" s="18">
        <v>2</v>
      </c>
      <c r="G7" s="18">
        <v>1</v>
      </c>
      <c r="H7" s="18">
        <v>1</v>
      </c>
      <c r="I7" s="18"/>
      <c r="J7" s="18"/>
      <c r="K7" s="18"/>
      <c r="L7" s="18"/>
      <c r="M7" s="18"/>
      <c r="N7" s="18"/>
      <c r="O7" s="18"/>
      <c r="P7" s="18"/>
      <c r="Q7" s="18">
        <v>1</v>
      </c>
      <c r="R7" s="18"/>
      <c r="S7" s="18"/>
      <c r="T7" s="18"/>
      <c r="U7" s="18">
        <v>3</v>
      </c>
      <c r="V7" s="18"/>
      <c r="W7" s="18">
        <v>2</v>
      </c>
      <c r="X7" s="18">
        <v>2</v>
      </c>
      <c r="Y7" s="18">
        <v>2</v>
      </c>
      <c r="Z7" s="18">
        <v>1</v>
      </c>
      <c r="AA7" s="18">
        <v>2</v>
      </c>
      <c r="AB7" s="18">
        <v>8</v>
      </c>
      <c r="AC7" s="18">
        <v>1</v>
      </c>
      <c r="AD7" s="18"/>
      <c r="AE7" s="18">
        <v>1</v>
      </c>
      <c r="AF7" s="18">
        <v>7</v>
      </c>
      <c r="AG7" s="18">
        <v>1</v>
      </c>
      <c r="AH7" s="18">
        <v>6</v>
      </c>
      <c r="AI7" s="18">
        <v>7</v>
      </c>
      <c r="AJ7" s="18">
        <v>13</v>
      </c>
      <c r="AK7" s="18">
        <v>13</v>
      </c>
      <c r="AL7" s="18">
        <v>18</v>
      </c>
      <c r="AM7" s="18">
        <v>20</v>
      </c>
      <c r="AN7" s="18">
        <v>20</v>
      </c>
      <c r="AO7" s="18">
        <v>40</v>
      </c>
      <c r="AP7" s="18">
        <v>42</v>
      </c>
      <c r="AQ7" s="18">
        <v>18</v>
      </c>
      <c r="AR7" s="18">
        <v>45</v>
      </c>
      <c r="AS7" s="18">
        <v>51</v>
      </c>
      <c r="AT7" s="18">
        <v>22</v>
      </c>
      <c r="AU7" s="18">
        <v>43</v>
      </c>
      <c r="AV7" s="18">
        <v>10</v>
      </c>
      <c r="AW7" s="18">
        <v>24</v>
      </c>
      <c r="AX7" s="18">
        <v>5</v>
      </c>
      <c r="AY7" s="18">
        <v>2</v>
      </c>
      <c r="AZ7" s="18"/>
      <c r="BA7" s="18">
        <v>2</v>
      </c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41">
        <v>1</v>
      </c>
      <c r="BN7" s="141"/>
      <c r="BO7" s="141">
        <v>1</v>
      </c>
      <c r="BP7" s="141">
        <v>7</v>
      </c>
      <c r="BQ7" s="141">
        <v>5</v>
      </c>
      <c r="BR7" s="141">
        <v>13</v>
      </c>
      <c r="BS7" s="141">
        <v>11</v>
      </c>
      <c r="BT7" s="141">
        <v>1</v>
      </c>
      <c r="BU7" s="141"/>
      <c r="BV7" s="141">
        <v>3</v>
      </c>
      <c r="BW7" s="141">
        <v>15</v>
      </c>
      <c r="BX7" s="141">
        <v>32</v>
      </c>
      <c r="BY7" s="141">
        <v>13</v>
      </c>
      <c r="BZ7" s="31">
        <v>1</v>
      </c>
      <c r="CA7" s="141">
        <v>2</v>
      </c>
      <c r="CB7" s="170">
        <f>SUM(C7:CA7)</f>
        <v>541</v>
      </c>
      <c r="CC7" s="197"/>
      <c r="CD7" s="198"/>
      <c r="CE7" s="198"/>
      <c r="CF7" s="198"/>
      <c r="CG7" s="198"/>
      <c r="CH7" s="198"/>
      <c r="CI7" s="198"/>
      <c r="CJ7" s="198"/>
      <c r="CK7" s="198"/>
      <c r="CL7" s="198"/>
      <c r="CM7" s="198"/>
      <c r="CN7" s="198"/>
      <c r="CO7" s="198"/>
      <c r="CP7" s="198"/>
      <c r="CQ7" s="198"/>
      <c r="CR7" s="198"/>
      <c r="CS7" s="198"/>
      <c r="CT7" s="198"/>
      <c r="CU7" s="198"/>
      <c r="CV7" s="198"/>
    </row>
    <row r="8" spans="1:100" ht="15.75" customHeight="1">
      <c r="A8" s="329">
        <v>3</v>
      </c>
      <c r="B8" s="148" t="s">
        <v>508</v>
      </c>
      <c r="C8" s="203">
        <v>1</v>
      </c>
      <c r="D8" s="8"/>
      <c r="E8" s="18">
        <v>1</v>
      </c>
      <c r="F8" s="18"/>
      <c r="G8" s="18"/>
      <c r="H8" s="18"/>
      <c r="I8" s="18"/>
      <c r="J8" s="18"/>
      <c r="K8" s="18"/>
      <c r="L8" s="18"/>
      <c r="M8" s="18"/>
      <c r="N8" s="18">
        <v>1</v>
      </c>
      <c r="O8" s="18"/>
      <c r="P8" s="18"/>
      <c r="Q8" s="18">
        <v>1</v>
      </c>
      <c r="R8" s="18"/>
      <c r="S8" s="18"/>
      <c r="T8" s="18"/>
      <c r="U8" s="18">
        <v>4</v>
      </c>
      <c r="V8" s="18"/>
      <c r="W8" s="18">
        <v>1</v>
      </c>
      <c r="X8" s="18">
        <v>1</v>
      </c>
      <c r="Y8" s="18"/>
      <c r="Z8" s="18"/>
      <c r="AA8" s="18"/>
      <c r="AB8" s="18"/>
      <c r="AC8" s="18"/>
      <c r="AD8" s="18"/>
      <c r="AE8" s="18"/>
      <c r="AF8" s="18">
        <v>1</v>
      </c>
      <c r="AG8" s="18"/>
      <c r="AH8" s="18"/>
      <c r="AI8" s="18"/>
      <c r="AJ8" s="18">
        <v>1</v>
      </c>
      <c r="AK8" s="18">
        <v>2</v>
      </c>
      <c r="AL8" s="18">
        <v>2</v>
      </c>
      <c r="AM8" s="18">
        <v>2</v>
      </c>
      <c r="AN8" s="18">
        <v>13</v>
      </c>
      <c r="AO8" s="18">
        <v>10</v>
      </c>
      <c r="AP8" s="18">
        <v>12</v>
      </c>
      <c r="AQ8" s="18">
        <v>4</v>
      </c>
      <c r="AR8" s="18">
        <v>27</v>
      </c>
      <c r="AS8" s="18">
        <v>10</v>
      </c>
      <c r="AT8" s="18">
        <v>20</v>
      </c>
      <c r="AU8" s="18">
        <v>24</v>
      </c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41"/>
      <c r="BN8" s="141"/>
      <c r="BO8" s="141"/>
      <c r="BP8" s="141"/>
      <c r="BQ8" s="141"/>
      <c r="BR8" s="141"/>
      <c r="BS8" s="141"/>
      <c r="BT8" s="141">
        <v>1</v>
      </c>
      <c r="BU8" s="141">
        <v>1</v>
      </c>
      <c r="BV8" s="141"/>
      <c r="BW8" s="141">
        <v>7</v>
      </c>
      <c r="BX8" s="141"/>
      <c r="BY8" s="141"/>
      <c r="BZ8" s="31"/>
      <c r="CA8" s="141"/>
      <c r="CB8" s="170">
        <f t="shared" ref="CB8:CB13" si="0">SUM(C8:BZ8)</f>
        <v>147</v>
      </c>
      <c r="CC8" s="197"/>
      <c r="CD8" s="198"/>
      <c r="CE8" s="198"/>
      <c r="CF8" s="198"/>
      <c r="CG8" s="198"/>
      <c r="CH8" s="198"/>
      <c r="CI8" s="198"/>
      <c r="CJ8" s="198"/>
      <c r="CK8" s="198"/>
      <c r="CL8" s="198"/>
      <c r="CM8" s="198"/>
      <c r="CN8" s="198"/>
      <c r="CO8" s="198"/>
      <c r="CP8" s="198"/>
      <c r="CQ8" s="198"/>
      <c r="CR8" s="198"/>
      <c r="CS8" s="198"/>
      <c r="CT8" s="198"/>
      <c r="CU8" s="198"/>
      <c r="CV8" s="198"/>
    </row>
    <row r="9" spans="1:100" ht="15.75" customHeight="1">
      <c r="A9" s="329">
        <v>4</v>
      </c>
      <c r="B9" s="148" t="s">
        <v>498</v>
      </c>
      <c r="C9" s="203"/>
      <c r="D9" s="8"/>
      <c r="E9" s="18"/>
      <c r="F9" s="18"/>
      <c r="G9" s="18"/>
      <c r="H9" s="18"/>
      <c r="I9" s="18"/>
      <c r="J9" s="18"/>
      <c r="K9" s="18"/>
      <c r="L9" s="18"/>
      <c r="M9" s="18">
        <v>1</v>
      </c>
      <c r="N9" s="18"/>
      <c r="O9" s="18"/>
      <c r="P9" s="18"/>
      <c r="Q9" s="18">
        <v>1</v>
      </c>
      <c r="R9" s="18">
        <v>1</v>
      </c>
      <c r="S9" s="18">
        <v>5</v>
      </c>
      <c r="T9" s="18">
        <v>22</v>
      </c>
      <c r="U9" s="18">
        <v>4</v>
      </c>
      <c r="V9" s="18">
        <v>7</v>
      </c>
      <c r="W9" s="18"/>
      <c r="X9" s="18"/>
      <c r="Y9" s="18">
        <v>31</v>
      </c>
      <c r="Z9" s="18">
        <v>32</v>
      </c>
      <c r="AA9" s="18">
        <v>12</v>
      </c>
      <c r="AB9" s="18">
        <v>3</v>
      </c>
      <c r="AC9" s="18"/>
      <c r="AD9" s="18">
        <v>2</v>
      </c>
      <c r="AE9" s="18"/>
      <c r="AF9" s="18"/>
      <c r="AG9" s="18"/>
      <c r="AH9" s="18"/>
      <c r="AI9" s="18">
        <v>5</v>
      </c>
      <c r="AJ9" s="18">
        <v>2</v>
      </c>
      <c r="AK9" s="18"/>
      <c r="AL9" s="18">
        <v>2</v>
      </c>
      <c r="AM9" s="18">
        <v>2</v>
      </c>
      <c r="AN9" s="18">
        <v>4</v>
      </c>
      <c r="AO9" s="18">
        <v>1</v>
      </c>
      <c r="AP9" s="18">
        <v>1</v>
      </c>
      <c r="AQ9" s="18">
        <v>4</v>
      </c>
      <c r="AR9" s="18"/>
      <c r="AS9" s="18">
        <v>3</v>
      </c>
      <c r="AT9" s="18">
        <v>3</v>
      </c>
      <c r="AU9" s="18">
        <v>9</v>
      </c>
      <c r="AV9" s="18">
        <v>7</v>
      </c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31"/>
      <c r="CA9" s="141"/>
      <c r="CB9" s="170">
        <f t="shared" si="0"/>
        <v>164</v>
      </c>
      <c r="CC9" s="197"/>
      <c r="CD9" s="198"/>
      <c r="CE9" s="198"/>
      <c r="CF9" s="198"/>
      <c r="CG9" s="198"/>
      <c r="CH9" s="198"/>
      <c r="CI9" s="198"/>
      <c r="CJ9" s="198"/>
      <c r="CK9" s="198"/>
      <c r="CL9" s="198"/>
      <c r="CM9" s="198"/>
      <c r="CN9" s="198"/>
      <c r="CO9" s="198"/>
      <c r="CP9" s="198"/>
      <c r="CQ9" s="198"/>
      <c r="CR9" s="198"/>
      <c r="CS9" s="198"/>
      <c r="CT9" s="198"/>
      <c r="CU9" s="198"/>
      <c r="CV9" s="198"/>
    </row>
    <row r="10" spans="1:100" ht="17.25" customHeight="1">
      <c r="A10" s="329">
        <v>5</v>
      </c>
      <c r="B10" s="204" t="s">
        <v>482</v>
      </c>
      <c r="C10" s="205"/>
      <c r="D10" s="202"/>
      <c r="E10" s="206"/>
      <c r="F10" s="206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>
        <v>1</v>
      </c>
      <c r="AE10" s="202">
        <v>1</v>
      </c>
      <c r="AF10" s="202"/>
      <c r="AG10" s="202"/>
      <c r="AH10" s="202"/>
      <c r="AI10" s="202"/>
      <c r="AJ10" s="202"/>
      <c r="AK10" s="202"/>
      <c r="AL10" s="202"/>
      <c r="AM10" s="202"/>
      <c r="AN10" s="31"/>
      <c r="AO10" s="31">
        <v>3</v>
      </c>
      <c r="AP10" s="31">
        <v>2</v>
      </c>
      <c r="AQ10" s="31">
        <v>2</v>
      </c>
      <c r="AR10" s="31">
        <v>5</v>
      </c>
      <c r="AS10" s="31">
        <v>1</v>
      </c>
      <c r="AT10" s="31">
        <v>3</v>
      </c>
      <c r="AU10" s="31"/>
      <c r="AV10" s="31">
        <v>4</v>
      </c>
      <c r="AW10" s="31">
        <v>5</v>
      </c>
      <c r="AX10" s="31"/>
      <c r="AY10" s="31"/>
      <c r="AZ10" s="31"/>
      <c r="BA10" s="31"/>
      <c r="BB10" s="31">
        <v>4</v>
      </c>
      <c r="BC10" s="31">
        <v>11</v>
      </c>
      <c r="BD10" s="31">
        <v>1</v>
      </c>
      <c r="BE10" s="31"/>
      <c r="BF10" s="31"/>
      <c r="BG10" s="31">
        <v>1</v>
      </c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>
        <v>1</v>
      </c>
      <c r="BU10" s="31"/>
      <c r="BV10" s="31"/>
      <c r="BW10" s="31"/>
      <c r="BX10" s="31"/>
      <c r="BY10" s="31"/>
      <c r="BZ10" s="31"/>
      <c r="CA10" s="31"/>
      <c r="CB10" s="170">
        <f t="shared" si="0"/>
        <v>45</v>
      </c>
      <c r="CC10" s="197"/>
      <c r="CD10" s="198"/>
      <c r="CE10" s="198"/>
      <c r="CF10" s="198"/>
      <c r="CG10" s="198"/>
      <c r="CH10" s="198"/>
      <c r="CI10" s="198"/>
      <c r="CJ10" s="198"/>
      <c r="CK10" s="198"/>
      <c r="CL10" s="198"/>
      <c r="CM10" s="198"/>
      <c r="CN10" s="198"/>
      <c r="CO10" s="198"/>
      <c r="CP10" s="198"/>
      <c r="CQ10" s="198"/>
      <c r="CR10" s="198"/>
      <c r="CS10" s="198"/>
      <c r="CT10" s="198"/>
      <c r="CU10" s="198"/>
      <c r="CV10" s="198"/>
    </row>
    <row r="11" spans="1:100" ht="17.25" customHeight="1">
      <c r="A11" s="329">
        <v>6</v>
      </c>
      <c r="B11" s="148" t="s">
        <v>506</v>
      </c>
      <c r="C11" s="207"/>
      <c r="D11" s="31"/>
      <c r="E11" s="208"/>
      <c r="F11" s="208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>
        <v>2</v>
      </c>
      <c r="Y11" s="31">
        <v>1</v>
      </c>
      <c r="Z11" s="31"/>
      <c r="AA11" s="31">
        <v>1</v>
      </c>
      <c r="AB11" s="31">
        <v>1</v>
      </c>
      <c r="AC11" s="31">
        <v>2</v>
      </c>
      <c r="AD11" s="31">
        <v>1</v>
      </c>
      <c r="AE11" s="31"/>
      <c r="AF11" s="31"/>
      <c r="AG11" s="31">
        <v>14</v>
      </c>
      <c r="AH11" s="31">
        <v>7</v>
      </c>
      <c r="AI11" s="31">
        <v>5</v>
      </c>
      <c r="AJ11" s="31">
        <v>11</v>
      </c>
      <c r="AK11" s="31">
        <v>18</v>
      </c>
      <c r="AL11" s="31">
        <v>2</v>
      </c>
      <c r="AM11" s="31">
        <v>2</v>
      </c>
      <c r="AN11" s="31">
        <v>2</v>
      </c>
      <c r="AO11" s="31">
        <v>11</v>
      </c>
      <c r="AP11" s="31">
        <v>13</v>
      </c>
      <c r="AQ11" s="31">
        <v>41</v>
      </c>
      <c r="AR11" s="31">
        <v>19</v>
      </c>
      <c r="AS11" s="31">
        <v>23</v>
      </c>
      <c r="AT11" s="31">
        <v>23</v>
      </c>
      <c r="AU11" s="31">
        <v>13</v>
      </c>
      <c r="AV11" s="31">
        <v>19</v>
      </c>
      <c r="AW11" s="31">
        <v>3</v>
      </c>
      <c r="AX11" s="31">
        <v>10</v>
      </c>
      <c r="AY11" s="31"/>
      <c r="AZ11" s="31"/>
      <c r="BA11" s="31">
        <v>6</v>
      </c>
      <c r="BB11" s="31">
        <v>13</v>
      </c>
      <c r="BC11" s="31">
        <v>10</v>
      </c>
      <c r="BD11" s="31">
        <v>5</v>
      </c>
      <c r="BE11" s="31"/>
      <c r="BF11" s="31">
        <v>1</v>
      </c>
      <c r="BG11" s="31"/>
      <c r="BH11" s="31">
        <v>6</v>
      </c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170">
        <f t="shared" si="0"/>
        <v>285</v>
      </c>
      <c r="CC11" s="197"/>
      <c r="CD11" s="198"/>
      <c r="CE11" s="198"/>
      <c r="CF11" s="198"/>
      <c r="CG11" s="198"/>
      <c r="CH11" s="198"/>
      <c r="CI11" s="198"/>
      <c r="CJ11" s="198"/>
      <c r="CK11" s="198"/>
      <c r="CL11" s="198"/>
      <c r="CM11" s="198"/>
      <c r="CN11" s="198"/>
      <c r="CO11" s="198"/>
      <c r="CP11" s="198"/>
      <c r="CQ11" s="198"/>
      <c r="CR11" s="198"/>
      <c r="CS11" s="198"/>
      <c r="CT11" s="198"/>
      <c r="CU11" s="198"/>
      <c r="CV11" s="198"/>
    </row>
    <row r="12" spans="1:100" ht="16.5" customHeight="1">
      <c r="A12" s="329">
        <v>7</v>
      </c>
      <c r="B12" s="150" t="s">
        <v>496</v>
      </c>
      <c r="C12" s="209"/>
      <c r="D12" s="2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>
        <v>10</v>
      </c>
      <c r="R12" s="153"/>
      <c r="S12" s="153">
        <v>1</v>
      </c>
      <c r="T12" s="153"/>
      <c r="U12" s="153"/>
      <c r="V12" s="153"/>
      <c r="W12" s="153"/>
      <c r="X12" s="153"/>
      <c r="Y12" s="153"/>
      <c r="Z12" s="153"/>
      <c r="AA12" s="15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>
        <v>8</v>
      </c>
      <c r="AV12" s="23"/>
      <c r="AW12" s="23">
        <v>8</v>
      </c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210">
        <f t="shared" si="0"/>
        <v>27</v>
      </c>
      <c r="CC12" s="197"/>
      <c r="CD12" s="198"/>
      <c r="CE12" s="198"/>
      <c r="CF12" s="198"/>
      <c r="CG12" s="198"/>
      <c r="CH12" s="198"/>
      <c r="CI12" s="198"/>
      <c r="CJ12" s="198"/>
      <c r="CK12" s="198"/>
      <c r="CL12" s="198"/>
      <c r="CM12" s="198"/>
      <c r="CN12" s="198"/>
      <c r="CO12" s="198"/>
      <c r="CP12" s="198"/>
      <c r="CQ12" s="198"/>
      <c r="CR12" s="198"/>
      <c r="CS12" s="198"/>
      <c r="CT12" s="198"/>
      <c r="CU12" s="198"/>
      <c r="CV12" s="198"/>
    </row>
    <row r="13" spans="1:100" ht="16.5" customHeight="1">
      <c r="A13" s="329">
        <v>8</v>
      </c>
      <c r="B13" s="150" t="s">
        <v>1439</v>
      </c>
      <c r="C13" s="209"/>
      <c r="D13" s="2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>
        <v>2</v>
      </c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3"/>
      <c r="CA13" s="153"/>
      <c r="CB13" s="210">
        <f t="shared" si="0"/>
        <v>2</v>
      </c>
      <c r="CC13" s="197"/>
      <c r="CD13" s="198"/>
      <c r="CE13" s="198"/>
      <c r="CF13" s="198"/>
      <c r="CG13" s="198"/>
      <c r="CH13" s="198"/>
      <c r="CI13" s="198"/>
      <c r="CJ13" s="198"/>
      <c r="CK13" s="198"/>
      <c r="CL13" s="198"/>
      <c r="CM13" s="198"/>
      <c r="CN13" s="198"/>
      <c r="CO13" s="198"/>
      <c r="CP13" s="198"/>
      <c r="CQ13" s="198"/>
      <c r="CR13" s="198"/>
      <c r="CS13" s="198"/>
      <c r="CT13" s="198"/>
      <c r="CU13" s="198"/>
      <c r="CV13" s="198"/>
    </row>
    <row r="14" spans="1:100" ht="19.5" customHeight="1">
      <c r="A14" s="329">
        <v>9</v>
      </c>
      <c r="B14" s="211" t="s">
        <v>490</v>
      </c>
      <c r="C14" s="207"/>
      <c r="D14" s="31"/>
      <c r="E14" s="208"/>
      <c r="F14" s="208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>
        <v>1</v>
      </c>
      <c r="S14" s="31"/>
      <c r="T14" s="31">
        <v>2</v>
      </c>
      <c r="U14" s="31"/>
      <c r="V14" s="31"/>
      <c r="W14" s="31">
        <v>1</v>
      </c>
      <c r="X14" s="31"/>
      <c r="Y14" s="31">
        <v>3</v>
      </c>
      <c r="Z14" s="31">
        <v>3</v>
      </c>
      <c r="AA14" s="31"/>
      <c r="AB14" s="31">
        <v>1</v>
      </c>
      <c r="AC14" s="31"/>
      <c r="AD14" s="31"/>
      <c r="AE14" s="31">
        <v>2</v>
      </c>
      <c r="AF14" s="31">
        <v>1</v>
      </c>
      <c r="AG14" s="31"/>
      <c r="AH14" s="31"/>
      <c r="AI14" s="31"/>
      <c r="AJ14" s="31">
        <v>5</v>
      </c>
      <c r="AK14" s="31">
        <v>9</v>
      </c>
      <c r="AL14" s="31">
        <v>9</v>
      </c>
      <c r="AM14" s="31">
        <v>5</v>
      </c>
      <c r="AN14" s="31">
        <v>3</v>
      </c>
      <c r="AO14" s="31">
        <v>2</v>
      </c>
      <c r="AP14" s="31">
        <v>10</v>
      </c>
      <c r="AQ14" s="31">
        <v>5</v>
      </c>
      <c r="AR14" s="31">
        <v>5</v>
      </c>
      <c r="AS14" s="31">
        <v>7</v>
      </c>
      <c r="AT14" s="31">
        <v>10</v>
      </c>
      <c r="AU14" s="31">
        <v>18</v>
      </c>
      <c r="AV14" s="31"/>
      <c r="AW14" s="31">
        <v>10</v>
      </c>
      <c r="AX14" s="31">
        <v>2</v>
      </c>
      <c r="AY14" s="31">
        <v>1</v>
      </c>
      <c r="AZ14" s="31">
        <v>1</v>
      </c>
      <c r="BA14" s="31">
        <v>9</v>
      </c>
      <c r="BB14" s="31">
        <v>7</v>
      </c>
      <c r="BC14" s="31">
        <v>1</v>
      </c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>
        <v>1</v>
      </c>
      <c r="BP14" s="31"/>
      <c r="BQ14" s="31"/>
      <c r="BR14" s="31"/>
      <c r="BS14" s="31"/>
      <c r="BT14" s="31"/>
      <c r="BU14" s="31"/>
      <c r="BV14" s="31"/>
      <c r="BW14" s="31"/>
      <c r="BX14" s="31">
        <v>4</v>
      </c>
      <c r="BY14" s="31">
        <v>2</v>
      </c>
      <c r="BZ14" s="31">
        <v>4</v>
      </c>
      <c r="CA14" s="31">
        <v>4</v>
      </c>
      <c r="CB14" s="170">
        <f>SUM(C14:CA14)</f>
        <v>148</v>
      </c>
      <c r="CC14" s="197"/>
      <c r="CD14" s="198"/>
      <c r="CE14" s="198"/>
      <c r="CF14" s="198"/>
      <c r="CG14" s="198"/>
      <c r="CH14" s="198"/>
      <c r="CI14" s="198"/>
      <c r="CJ14" s="198"/>
      <c r="CK14" s="198"/>
      <c r="CL14" s="198"/>
      <c r="CM14" s="198"/>
      <c r="CN14" s="198"/>
      <c r="CO14" s="198"/>
      <c r="CP14" s="198"/>
      <c r="CQ14" s="198"/>
      <c r="CR14" s="198"/>
      <c r="CS14" s="198"/>
      <c r="CT14" s="198"/>
      <c r="CU14" s="198"/>
      <c r="CV14" s="198"/>
    </row>
    <row r="15" spans="1:100" ht="18" customHeight="1">
      <c r="A15" s="329">
        <v>10</v>
      </c>
      <c r="B15" s="204" t="s">
        <v>1427</v>
      </c>
      <c r="C15" s="212"/>
      <c r="D15" s="25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18"/>
      <c r="AC15" s="18"/>
      <c r="AD15" s="18"/>
      <c r="AE15" s="18"/>
      <c r="AF15" s="18"/>
      <c r="AG15" s="18"/>
      <c r="AH15" s="18"/>
      <c r="AI15" s="18">
        <v>4</v>
      </c>
      <c r="AJ15" s="18">
        <v>1</v>
      </c>
      <c r="AK15" s="18">
        <v>1</v>
      </c>
      <c r="AL15" s="18"/>
      <c r="AM15" s="18">
        <v>1</v>
      </c>
      <c r="AN15" s="18"/>
      <c r="AO15" s="18"/>
      <c r="AP15" s="18">
        <v>1</v>
      </c>
      <c r="AQ15" s="18">
        <v>1</v>
      </c>
      <c r="AR15" s="18">
        <v>3</v>
      </c>
      <c r="AS15" s="18">
        <v>2</v>
      </c>
      <c r="AT15" s="18">
        <v>9</v>
      </c>
      <c r="AU15" s="18">
        <v>3</v>
      </c>
      <c r="AV15" s="18">
        <v>10</v>
      </c>
      <c r="AW15" s="18">
        <v>7</v>
      </c>
      <c r="AX15" s="18">
        <v>7</v>
      </c>
      <c r="AY15" s="18">
        <v>12</v>
      </c>
      <c r="AZ15" s="18">
        <v>2</v>
      </c>
      <c r="BA15" s="18"/>
      <c r="BB15" s="18">
        <v>2</v>
      </c>
      <c r="BC15" s="18"/>
      <c r="BD15" s="18">
        <v>11</v>
      </c>
      <c r="BE15" s="18">
        <v>1</v>
      </c>
      <c r="BF15" s="18"/>
      <c r="BG15" s="18"/>
      <c r="BH15" s="18"/>
      <c r="BI15" s="18"/>
      <c r="BJ15" s="18"/>
      <c r="BK15" s="18"/>
      <c r="BL15" s="18"/>
      <c r="BM15" s="141"/>
      <c r="BN15" s="141"/>
      <c r="BO15" s="141">
        <v>7</v>
      </c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70">
        <f t="shared" ref="CB15:CB29" si="1">SUM(C15:BZ15)</f>
        <v>85</v>
      </c>
      <c r="CC15" s="197"/>
      <c r="CD15" s="198"/>
      <c r="CE15" s="198"/>
      <c r="CF15" s="198"/>
      <c r="CG15" s="198"/>
      <c r="CH15" s="198"/>
      <c r="CI15" s="198"/>
      <c r="CJ15" s="198"/>
      <c r="CK15" s="198"/>
      <c r="CL15" s="198"/>
      <c r="CM15" s="198"/>
      <c r="CN15" s="198"/>
      <c r="CO15" s="198"/>
      <c r="CP15" s="198"/>
      <c r="CQ15" s="198"/>
      <c r="CR15" s="198"/>
      <c r="CS15" s="198"/>
      <c r="CT15" s="198"/>
      <c r="CU15" s="198"/>
      <c r="CV15" s="198"/>
    </row>
    <row r="16" spans="1:100" ht="20.25" customHeight="1">
      <c r="A16" s="329">
        <v>11</v>
      </c>
      <c r="B16" s="204" t="s">
        <v>1428</v>
      </c>
      <c r="C16" s="207"/>
      <c r="D16" s="31"/>
      <c r="E16" s="208"/>
      <c r="F16" s="208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>
        <v>2</v>
      </c>
      <c r="AA16" s="31"/>
      <c r="AB16" s="31"/>
      <c r="AC16" s="31"/>
      <c r="AD16" s="31"/>
      <c r="AE16" s="31"/>
      <c r="AF16" s="31"/>
      <c r="AG16" s="31"/>
      <c r="AH16" s="31"/>
      <c r="AI16" s="31"/>
      <c r="AJ16" s="31">
        <v>1</v>
      </c>
      <c r="AK16" s="31"/>
      <c r="AL16" s="31">
        <v>1</v>
      </c>
      <c r="AM16" s="31"/>
      <c r="AN16" s="31"/>
      <c r="AO16" s="31">
        <v>1</v>
      </c>
      <c r="AP16" s="31"/>
      <c r="AQ16" s="31"/>
      <c r="AR16" s="31">
        <v>1</v>
      </c>
      <c r="AS16" s="31">
        <v>14</v>
      </c>
      <c r="AT16" s="31">
        <v>34</v>
      </c>
      <c r="AU16" s="31"/>
      <c r="AV16" s="31"/>
      <c r="AW16" s="31"/>
      <c r="AX16" s="31"/>
      <c r="AY16" s="31"/>
      <c r="AZ16" s="31">
        <v>2</v>
      </c>
      <c r="BA16" s="31">
        <v>5</v>
      </c>
      <c r="BB16" s="31">
        <v>12</v>
      </c>
      <c r="BC16" s="31">
        <v>3</v>
      </c>
      <c r="BD16" s="31"/>
      <c r="BE16" s="31"/>
      <c r="BF16" s="31"/>
      <c r="BG16" s="31"/>
      <c r="BH16" s="31"/>
      <c r="BI16" s="31"/>
      <c r="BJ16" s="31"/>
      <c r="BK16" s="31"/>
      <c r="BL16" s="31"/>
      <c r="BM16" s="31">
        <v>1</v>
      </c>
      <c r="BN16" s="31"/>
      <c r="BO16" s="31">
        <v>1</v>
      </c>
      <c r="BP16" s="31"/>
      <c r="BQ16" s="31">
        <v>1</v>
      </c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170">
        <f t="shared" si="1"/>
        <v>79</v>
      </c>
      <c r="CC16" s="197"/>
      <c r="CD16" s="198"/>
      <c r="CE16" s="198"/>
      <c r="CF16" s="198"/>
      <c r="CG16" s="198"/>
      <c r="CH16" s="198"/>
      <c r="CI16" s="198"/>
      <c r="CJ16" s="198"/>
      <c r="CK16" s="198"/>
      <c r="CL16" s="198"/>
      <c r="CM16" s="198"/>
      <c r="CN16" s="198"/>
      <c r="CO16" s="198"/>
      <c r="CP16" s="198"/>
      <c r="CQ16" s="198"/>
      <c r="CR16" s="198"/>
      <c r="CS16" s="198"/>
      <c r="CT16" s="198"/>
      <c r="CU16" s="198"/>
      <c r="CV16" s="198"/>
    </row>
    <row r="17" spans="1:100" ht="19.5" customHeight="1">
      <c r="A17" s="329">
        <v>12</v>
      </c>
      <c r="B17" s="148" t="s">
        <v>494</v>
      </c>
      <c r="C17" s="207"/>
      <c r="D17" s="31"/>
      <c r="E17" s="208"/>
      <c r="F17" s="208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>
        <v>1</v>
      </c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>
        <v>1</v>
      </c>
      <c r="AN17" s="31"/>
      <c r="AO17" s="31">
        <v>10</v>
      </c>
      <c r="AP17" s="31">
        <v>6</v>
      </c>
      <c r="AQ17" s="31">
        <v>2</v>
      </c>
      <c r="AR17" s="31">
        <v>7</v>
      </c>
      <c r="AS17" s="31"/>
      <c r="AT17" s="31">
        <v>6</v>
      </c>
      <c r="AU17" s="31">
        <v>3</v>
      </c>
      <c r="AV17" s="31">
        <v>3</v>
      </c>
      <c r="AW17" s="31"/>
      <c r="AX17" s="31">
        <v>3</v>
      </c>
      <c r="AY17" s="31">
        <v>4</v>
      </c>
      <c r="AZ17" s="31"/>
      <c r="BA17" s="31"/>
      <c r="BB17" s="31">
        <v>5</v>
      </c>
      <c r="BC17" s="31"/>
      <c r="BD17" s="31"/>
      <c r="BE17" s="31"/>
      <c r="BF17" s="31"/>
      <c r="BG17" s="31">
        <v>1</v>
      </c>
      <c r="BH17" s="31">
        <v>2</v>
      </c>
      <c r="BI17" s="31"/>
      <c r="BJ17" s="31"/>
      <c r="BK17" s="31"/>
      <c r="BL17" s="31"/>
      <c r="BM17" s="31">
        <v>2</v>
      </c>
      <c r="BN17" s="31">
        <v>2</v>
      </c>
      <c r="BO17" s="31">
        <v>2</v>
      </c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170">
        <f t="shared" si="1"/>
        <v>60</v>
      </c>
      <c r="CC17" s="197"/>
      <c r="CD17" s="198"/>
      <c r="CE17" s="198"/>
      <c r="CF17" s="198"/>
      <c r="CG17" s="198"/>
      <c r="CH17" s="198"/>
      <c r="CI17" s="198"/>
      <c r="CJ17" s="198"/>
      <c r="CK17" s="198"/>
      <c r="CL17" s="198"/>
      <c r="CM17" s="198"/>
      <c r="CN17" s="198"/>
      <c r="CO17" s="198"/>
      <c r="CP17" s="198"/>
      <c r="CQ17" s="198"/>
      <c r="CR17" s="198"/>
      <c r="CS17" s="198"/>
      <c r="CT17" s="198"/>
      <c r="CU17" s="198"/>
      <c r="CV17" s="198"/>
    </row>
    <row r="18" spans="1:100" ht="18" customHeight="1">
      <c r="A18" s="329">
        <v>13</v>
      </c>
      <c r="B18" s="148" t="s">
        <v>500</v>
      </c>
      <c r="C18" s="207"/>
      <c r="D18" s="31"/>
      <c r="E18" s="208"/>
      <c r="F18" s="208"/>
      <c r="G18" s="31"/>
      <c r="H18" s="31"/>
      <c r="I18" s="31"/>
      <c r="J18" s="31"/>
      <c r="K18" s="31"/>
      <c r="L18" s="31"/>
      <c r="M18" s="31"/>
      <c r="N18" s="31">
        <v>1</v>
      </c>
      <c r="O18" s="31">
        <v>1</v>
      </c>
      <c r="P18" s="31">
        <v>2</v>
      </c>
      <c r="Q18" s="31"/>
      <c r="R18" s="31"/>
      <c r="S18" s="31"/>
      <c r="T18" s="31"/>
      <c r="U18" s="31"/>
      <c r="V18" s="31">
        <v>2</v>
      </c>
      <c r="W18" s="31"/>
      <c r="X18" s="31"/>
      <c r="Y18" s="31">
        <v>2</v>
      </c>
      <c r="Z18" s="31">
        <v>5</v>
      </c>
      <c r="AA18" s="31"/>
      <c r="AB18" s="31">
        <v>1</v>
      </c>
      <c r="AC18" s="31">
        <v>1</v>
      </c>
      <c r="AD18" s="31"/>
      <c r="AE18" s="31"/>
      <c r="AF18" s="31"/>
      <c r="AG18" s="31">
        <v>1</v>
      </c>
      <c r="AH18" s="31"/>
      <c r="AI18" s="31">
        <v>7</v>
      </c>
      <c r="AJ18" s="31">
        <v>7</v>
      </c>
      <c r="AK18" s="31">
        <v>4</v>
      </c>
      <c r="AL18" s="31">
        <v>19</v>
      </c>
      <c r="AM18" s="31">
        <v>15</v>
      </c>
      <c r="AN18" s="31">
        <v>14</v>
      </c>
      <c r="AO18" s="31">
        <v>14</v>
      </c>
      <c r="AP18" s="31">
        <v>27</v>
      </c>
      <c r="AQ18" s="31">
        <v>13</v>
      </c>
      <c r="AR18" s="31">
        <v>45</v>
      </c>
      <c r="AS18" s="31">
        <v>17</v>
      </c>
      <c r="AT18" s="31">
        <v>10</v>
      </c>
      <c r="AU18" s="31"/>
      <c r="AV18" s="31">
        <v>1</v>
      </c>
      <c r="AW18" s="31"/>
      <c r="AX18" s="31"/>
      <c r="AY18" s="31"/>
      <c r="AZ18" s="31"/>
      <c r="BA18" s="31"/>
      <c r="BB18" s="31"/>
      <c r="BC18" s="31"/>
      <c r="BD18" s="31"/>
      <c r="BE18" s="31"/>
      <c r="BF18" s="31">
        <v>4</v>
      </c>
      <c r="BG18" s="31">
        <v>7</v>
      </c>
      <c r="BH18" s="31"/>
      <c r="BI18" s="31"/>
      <c r="BJ18" s="31"/>
      <c r="BK18" s="31"/>
      <c r="BL18" s="31"/>
      <c r="BM18" s="31">
        <v>4</v>
      </c>
      <c r="BN18" s="31">
        <v>3</v>
      </c>
      <c r="BO18" s="31">
        <v>2</v>
      </c>
      <c r="BP18" s="31">
        <v>1</v>
      </c>
      <c r="BQ18" s="31"/>
      <c r="BR18" s="31"/>
      <c r="BS18" s="31"/>
      <c r="BT18" s="31"/>
      <c r="BU18" s="31"/>
      <c r="BV18" s="31">
        <v>1</v>
      </c>
      <c r="BW18" s="31"/>
      <c r="BX18" s="31"/>
      <c r="BY18" s="31"/>
      <c r="BZ18" s="31"/>
      <c r="CA18" s="31"/>
      <c r="CB18" s="170">
        <f t="shared" si="1"/>
        <v>231</v>
      </c>
      <c r="CC18" s="197"/>
      <c r="CD18" s="198"/>
      <c r="CE18" s="198"/>
      <c r="CF18" s="198"/>
      <c r="CG18" s="198"/>
      <c r="CH18" s="198"/>
      <c r="CI18" s="198"/>
      <c r="CJ18" s="198"/>
      <c r="CK18" s="198"/>
      <c r="CL18" s="198"/>
      <c r="CM18" s="198"/>
      <c r="CN18" s="198"/>
      <c r="CO18" s="198"/>
      <c r="CP18" s="198"/>
      <c r="CQ18" s="198"/>
      <c r="CR18" s="198"/>
      <c r="CS18" s="198"/>
      <c r="CT18" s="198"/>
      <c r="CU18" s="198"/>
      <c r="CV18" s="198"/>
    </row>
    <row r="19" spans="1:100" ht="17.25" customHeight="1">
      <c r="A19" s="329">
        <v>14</v>
      </c>
      <c r="B19" s="150" t="s">
        <v>944</v>
      </c>
      <c r="C19" s="214"/>
      <c r="D19" s="215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7"/>
      <c r="AC19" s="217"/>
      <c r="AD19" s="217"/>
      <c r="AE19" s="217"/>
      <c r="AF19" s="217"/>
      <c r="AG19" s="217"/>
      <c r="AH19" s="217"/>
      <c r="AI19" s="217"/>
      <c r="AJ19" s="217">
        <v>1</v>
      </c>
      <c r="AK19" s="217">
        <v>4</v>
      </c>
      <c r="AL19" s="217">
        <v>3</v>
      </c>
      <c r="AM19" s="217">
        <v>1</v>
      </c>
      <c r="AN19" s="217"/>
      <c r="AO19" s="217"/>
      <c r="AP19" s="217"/>
      <c r="AQ19" s="217"/>
      <c r="AR19" s="217"/>
      <c r="AS19" s="217"/>
      <c r="AT19" s="23"/>
      <c r="AU19" s="217">
        <v>5</v>
      </c>
      <c r="AV19" s="217"/>
      <c r="AW19" s="217">
        <v>4</v>
      </c>
      <c r="AX19" s="217">
        <v>2</v>
      </c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 s="217"/>
      <c r="BJ19" s="217"/>
      <c r="BK19" s="217"/>
      <c r="BL19" s="217"/>
      <c r="BM19" s="216"/>
      <c r="BN19" s="216"/>
      <c r="BO19" s="216"/>
      <c r="BP19" s="216"/>
      <c r="BQ19" s="216"/>
      <c r="BR19" s="216"/>
      <c r="BS19" s="216"/>
      <c r="BT19" s="216"/>
      <c r="BU19" s="216"/>
      <c r="BV19" s="216"/>
      <c r="BW19" s="216"/>
      <c r="BX19" s="216"/>
      <c r="BY19" s="216"/>
      <c r="BZ19" s="216"/>
      <c r="CA19" s="216"/>
      <c r="CB19" s="218">
        <f t="shared" si="1"/>
        <v>20</v>
      </c>
      <c r="CC19" s="197"/>
      <c r="CD19" s="198"/>
      <c r="CE19" s="198"/>
      <c r="CF19" s="198"/>
      <c r="CG19" s="198"/>
      <c r="CH19" s="198"/>
      <c r="CI19" s="198"/>
      <c r="CJ19" s="198"/>
      <c r="CK19" s="198"/>
      <c r="CL19" s="198"/>
      <c r="CM19" s="198"/>
      <c r="CN19" s="198"/>
      <c r="CO19" s="198"/>
      <c r="CP19" s="198"/>
      <c r="CQ19" s="198"/>
      <c r="CR19" s="198"/>
      <c r="CS19" s="198"/>
      <c r="CT19" s="198"/>
      <c r="CU19" s="198"/>
      <c r="CV19" s="198"/>
    </row>
    <row r="20" spans="1:100" ht="19.5" customHeight="1">
      <c r="A20" s="329">
        <v>15</v>
      </c>
      <c r="B20" s="150" t="s">
        <v>484</v>
      </c>
      <c r="C20" s="214"/>
      <c r="D20" s="215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>
        <v>1</v>
      </c>
      <c r="W20" s="216"/>
      <c r="X20" s="216"/>
      <c r="Y20" s="216"/>
      <c r="Z20" s="216"/>
      <c r="AA20" s="216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>
        <v>2</v>
      </c>
      <c r="AN20" s="217">
        <v>3</v>
      </c>
      <c r="AO20" s="217"/>
      <c r="AP20" s="217">
        <v>2</v>
      </c>
      <c r="AQ20" s="217"/>
      <c r="AR20" s="217">
        <v>8</v>
      </c>
      <c r="AS20" s="217"/>
      <c r="AT20" s="23"/>
      <c r="AU20" s="217">
        <v>1</v>
      </c>
      <c r="AV20" s="217">
        <v>1</v>
      </c>
      <c r="AW20" s="217">
        <v>1</v>
      </c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6"/>
      <c r="BN20" s="216"/>
      <c r="BO20" s="216"/>
      <c r="BP20" s="216"/>
      <c r="BQ20" s="216"/>
      <c r="BR20" s="216"/>
      <c r="BS20" s="216"/>
      <c r="BT20" s="216"/>
      <c r="BU20" s="216"/>
      <c r="BV20" s="216"/>
      <c r="BW20" s="216"/>
      <c r="BX20" s="216"/>
      <c r="BY20" s="216"/>
      <c r="BZ20" s="216"/>
      <c r="CA20" s="216"/>
      <c r="CB20" s="218">
        <f t="shared" si="1"/>
        <v>19</v>
      </c>
      <c r="CC20" s="197"/>
      <c r="CD20" s="198"/>
      <c r="CE20" s="198"/>
      <c r="CF20" s="198"/>
      <c r="CG20" s="198"/>
      <c r="CH20" s="198"/>
      <c r="CI20" s="198"/>
      <c r="CJ20" s="198"/>
      <c r="CK20" s="198"/>
      <c r="CL20" s="198"/>
      <c r="CM20" s="198"/>
      <c r="CN20" s="198"/>
      <c r="CO20" s="198"/>
      <c r="CP20" s="198"/>
      <c r="CQ20" s="198"/>
      <c r="CR20" s="198"/>
      <c r="CS20" s="198"/>
      <c r="CT20" s="198"/>
      <c r="CU20" s="198"/>
      <c r="CV20" s="198"/>
    </row>
    <row r="21" spans="1:100" ht="19.5" customHeight="1">
      <c r="A21" s="329">
        <v>16</v>
      </c>
      <c r="B21" s="162" t="s">
        <v>492</v>
      </c>
      <c r="C21" s="214"/>
      <c r="D21" s="215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>
        <v>2</v>
      </c>
      <c r="V21" s="216"/>
      <c r="W21" s="216"/>
      <c r="X21" s="216"/>
      <c r="Y21" s="216"/>
      <c r="Z21" s="216">
        <v>1</v>
      </c>
      <c r="AA21" s="216">
        <v>1</v>
      </c>
      <c r="AB21" s="217"/>
      <c r="AC21" s="217">
        <v>3</v>
      </c>
      <c r="AD21" s="217">
        <v>2</v>
      </c>
      <c r="AE21" s="217">
        <v>4</v>
      </c>
      <c r="AF21" s="217">
        <v>2</v>
      </c>
      <c r="AG21" s="217"/>
      <c r="AH21" s="217">
        <v>1</v>
      </c>
      <c r="AI21" s="217">
        <v>8</v>
      </c>
      <c r="AJ21" s="217">
        <v>9</v>
      </c>
      <c r="AK21" s="217">
        <v>17</v>
      </c>
      <c r="AL21" s="217">
        <v>12</v>
      </c>
      <c r="AM21" s="217">
        <v>22</v>
      </c>
      <c r="AN21" s="217">
        <v>22</v>
      </c>
      <c r="AO21" s="217">
        <v>16</v>
      </c>
      <c r="AP21" s="217">
        <v>16</v>
      </c>
      <c r="AQ21" s="217">
        <v>8</v>
      </c>
      <c r="AR21" s="217">
        <v>1</v>
      </c>
      <c r="AS21" s="217"/>
      <c r="AT21" s="23">
        <v>9</v>
      </c>
      <c r="AU21" s="217">
        <v>1</v>
      </c>
      <c r="AV21" s="217">
        <v>2</v>
      </c>
      <c r="AW21" s="217">
        <v>1</v>
      </c>
      <c r="AX21" s="217"/>
      <c r="AY21" s="217">
        <v>1</v>
      </c>
      <c r="AZ21" s="217"/>
      <c r="BA21" s="217"/>
      <c r="BB21" s="217"/>
      <c r="BC21" s="217"/>
      <c r="BD21" s="217"/>
      <c r="BE21" s="217">
        <v>1</v>
      </c>
      <c r="BF21" s="217">
        <v>3</v>
      </c>
      <c r="BG21" s="217"/>
      <c r="BH21" s="217"/>
      <c r="BI21" s="217"/>
      <c r="BJ21" s="217">
        <v>9</v>
      </c>
      <c r="BK21" s="217">
        <v>5</v>
      </c>
      <c r="BL21" s="217">
        <v>5</v>
      </c>
      <c r="BM21" s="216">
        <v>12</v>
      </c>
      <c r="BN21" s="216"/>
      <c r="BO21" s="216">
        <v>4</v>
      </c>
      <c r="BP21" s="216"/>
      <c r="BQ21" s="216">
        <v>1</v>
      </c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8">
        <f t="shared" si="1"/>
        <v>201</v>
      </c>
      <c r="CC21" s="197"/>
      <c r="CD21" s="198"/>
      <c r="CE21" s="198"/>
      <c r="CF21" s="198"/>
      <c r="CG21" s="198"/>
      <c r="CH21" s="198"/>
      <c r="CI21" s="198"/>
      <c r="CJ21" s="198"/>
      <c r="CK21" s="198"/>
      <c r="CL21" s="198"/>
      <c r="CM21" s="198"/>
      <c r="CN21" s="198"/>
      <c r="CO21" s="198"/>
      <c r="CP21" s="198"/>
      <c r="CQ21" s="198"/>
      <c r="CR21" s="198"/>
      <c r="CS21" s="198"/>
      <c r="CT21" s="198"/>
      <c r="CU21" s="198"/>
      <c r="CV21" s="198"/>
    </row>
    <row r="22" spans="1:100" ht="19.5" customHeight="1">
      <c r="A22" s="329">
        <v>17</v>
      </c>
      <c r="B22" s="148" t="s">
        <v>480</v>
      </c>
      <c r="C22" s="207"/>
      <c r="D22" s="31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20"/>
      <c r="AC22" s="220"/>
      <c r="AD22" s="220"/>
      <c r="AE22" s="220"/>
      <c r="AF22" s="220"/>
      <c r="AG22" s="220"/>
      <c r="AH22" s="220"/>
      <c r="AI22" s="220">
        <v>1</v>
      </c>
      <c r="AJ22" s="220"/>
      <c r="AK22" s="220"/>
      <c r="AL22" s="220"/>
      <c r="AM22" s="220"/>
      <c r="AN22" s="220">
        <v>2</v>
      </c>
      <c r="AO22" s="220">
        <v>4</v>
      </c>
      <c r="AP22" s="220">
        <v>1</v>
      </c>
      <c r="AQ22" s="220"/>
      <c r="AR22" s="220">
        <v>2</v>
      </c>
      <c r="AS22" s="220">
        <v>1</v>
      </c>
      <c r="AT22" s="18">
        <v>2</v>
      </c>
      <c r="AU22" s="220">
        <v>1</v>
      </c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21">
        <f t="shared" si="1"/>
        <v>14</v>
      </c>
      <c r="CC22" s="197"/>
      <c r="CD22" s="198"/>
      <c r="CE22" s="198"/>
      <c r="CF22" s="198"/>
      <c r="CG22" s="198"/>
      <c r="CH22" s="198"/>
      <c r="CI22" s="198"/>
      <c r="CJ22" s="198"/>
      <c r="CK22" s="198"/>
      <c r="CL22" s="198"/>
      <c r="CM22" s="198"/>
      <c r="CN22" s="198"/>
      <c r="CO22" s="198"/>
      <c r="CP22" s="198"/>
      <c r="CQ22" s="198"/>
      <c r="CR22" s="198"/>
      <c r="CS22" s="198"/>
      <c r="CT22" s="198"/>
      <c r="CU22" s="198"/>
      <c r="CV22" s="198"/>
    </row>
    <row r="23" spans="1:100" ht="20.25" customHeight="1">
      <c r="A23" s="329">
        <v>18</v>
      </c>
      <c r="B23" s="150" t="s">
        <v>488</v>
      </c>
      <c r="C23" s="214"/>
      <c r="D23" s="215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7"/>
      <c r="AC23" s="217"/>
      <c r="AD23" s="217"/>
      <c r="AE23" s="217"/>
      <c r="AF23" s="217"/>
      <c r="AG23" s="217"/>
      <c r="AH23" s="217"/>
      <c r="AI23" s="217">
        <v>11</v>
      </c>
      <c r="AJ23" s="217">
        <v>7</v>
      </c>
      <c r="AK23" s="217">
        <v>10</v>
      </c>
      <c r="AL23" s="217"/>
      <c r="AM23" s="217"/>
      <c r="AN23" s="217"/>
      <c r="AO23" s="217"/>
      <c r="AP23" s="217">
        <v>3</v>
      </c>
      <c r="AQ23" s="217">
        <v>2</v>
      </c>
      <c r="AR23" s="217"/>
      <c r="AS23" s="217">
        <v>2</v>
      </c>
      <c r="AT23" s="23"/>
      <c r="AU23" s="217"/>
      <c r="AV23" s="217"/>
      <c r="AW23" s="217">
        <v>3</v>
      </c>
      <c r="AX23" s="217"/>
      <c r="AY23" s="217"/>
      <c r="AZ23" s="217"/>
      <c r="BA23" s="217"/>
      <c r="BB23" s="217"/>
      <c r="BC23" s="217">
        <v>1</v>
      </c>
      <c r="BD23" s="217"/>
      <c r="BE23" s="217"/>
      <c r="BF23" s="217"/>
      <c r="BG23" s="217"/>
      <c r="BH23" s="217"/>
      <c r="BI23" s="217"/>
      <c r="BJ23" s="217"/>
      <c r="BK23" s="217"/>
      <c r="BL23" s="217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8">
        <f t="shared" si="1"/>
        <v>39</v>
      </c>
      <c r="CC23" s="197"/>
      <c r="CD23" s="198"/>
      <c r="CE23" s="198"/>
      <c r="CF23" s="198"/>
      <c r="CG23" s="198"/>
      <c r="CH23" s="198"/>
      <c r="CI23" s="198"/>
      <c r="CJ23" s="198"/>
      <c r="CK23" s="198"/>
      <c r="CL23" s="198"/>
      <c r="CM23" s="198"/>
      <c r="CN23" s="198"/>
      <c r="CO23" s="198"/>
      <c r="CP23" s="198"/>
      <c r="CQ23" s="198"/>
      <c r="CR23" s="198"/>
      <c r="CS23" s="198"/>
      <c r="CT23" s="198"/>
      <c r="CU23" s="198"/>
      <c r="CV23" s="198"/>
    </row>
    <row r="24" spans="1:100" ht="17.25" customHeight="1">
      <c r="A24" s="329">
        <v>19</v>
      </c>
      <c r="B24" s="199" t="s">
        <v>478</v>
      </c>
      <c r="C24" s="207"/>
      <c r="D24" s="31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20">
        <v>1</v>
      </c>
      <c r="AC24" s="220"/>
      <c r="AD24" s="220"/>
      <c r="AE24" s="220"/>
      <c r="AF24" s="220"/>
      <c r="AG24" s="220"/>
      <c r="AH24" s="220"/>
      <c r="AI24" s="220">
        <v>1</v>
      </c>
      <c r="AJ24" s="220"/>
      <c r="AK24" s="220"/>
      <c r="AL24" s="220">
        <v>1</v>
      </c>
      <c r="AM24" s="220">
        <v>1</v>
      </c>
      <c r="AN24" s="220"/>
      <c r="AO24" s="220">
        <v>3</v>
      </c>
      <c r="AP24" s="220">
        <v>2</v>
      </c>
      <c r="AQ24" s="220"/>
      <c r="AR24" s="220">
        <v>2</v>
      </c>
      <c r="AS24" s="220">
        <v>3</v>
      </c>
      <c r="AT24" s="18">
        <v>2</v>
      </c>
      <c r="AU24" s="220"/>
      <c r="AV24" s="220">
        <v>1</v>
      </c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19"/>
      <c r="BN24" s="219">
        <v>1</v>
      </c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21">
        <f t="shared" si="1"/>
        <v>18</v>
      </c>
      <c r="CC24" s="197"/>
      <c r="CD24" s="198"/>
      <c r="CE24" s="198"/>
      <c r="CF24" s="198"/>
      <c r="CG24" s="198"/>
      <c r="CH24" s="198"/>
      <c r="CI24" s="198"/>
      <c r="CJ24" s="198"/>
      <c r="CK24" s="198"/>
      <c r="CL24" s="198"/>
      <c r="CM24" s="198"/>
      <c r="CN24" s="198"/>
      <c r="CO24" s="198"/>
      <c r="CP24" s="198"/>
      <c r="CQ24" s="198"/>
      <c r="CR24" s="198"/>
      <c r="CS24" s="198"/>
      <c r="CT24" s="198"/>
      <c r="CU24" s="198"/>
      <c r="CV24" s="198"/>
    </row>
    <row r="25" spans="1:100" ht="21.75" customHeight="1">
      <c r="A25" s="329">
        <v>20</v>
      </c>
      <c r="B25" s="148" t="s">
        <v>1025</v>
      </c>
      <c r="C25" s="207"/>
      <c r="D25" s="31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18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21">
        <f t="shared" si="1"/>
        <v>0</v>
      </c>
      <c r="CC25" s="197"/>
      <c r="CD25" s="198"/>
      <c r="CE25" s="198"/>
      <c r="CF25" s="198"/>
      <c r="CG25" s="198"/>
      <c r="CH25" s="198"/>
      <c r="CI25" s="198"/>
      <c r="CJ25" s="198"/>
      <c r="CK25" s="198"/>
      <c r="CL25" s="198"/>
      <c r="CM25" s="198"/>
      <c r="CN25" s="198"/>
      <c r="CO25" s="198"/>
      <c r="CP25" s="198"/>
      <c r="CQ25" s="198"/>
      <c r="CR25" s="198"/>
      <c r="CS25" s="198"/>
      <c r="CT25" s="198"/>
      <c r="CU25" s="198"/>
      <c r="CV25" s="198"/>
    </row>
    <row r="26" spans="1:100" ht="17.25" customHeight="1">
      <c r="A26" s="330">
        <v>21</v>
      </c>
      <c r="B26" s="148" t="s">
        <v>704</v>
      </c>
      <c r="C26" s="207"/>
      <c r="D26" s="31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20"/>
      <c r="AC26" s="220"/>
      <c r="AD26" s="220"/>
      <c r="AE26" s="220"/>
      <c r="AF26" s="220"/>
      <c r="AG26" s="220"/>
      <c r="AH26" s="220"/>
      <c r="AI26" s="220">
        <v>1</v>
      </c>
      <c r="AJ26" s="220"/>
      <c r="AK26" s="220"/>
      <c r="AL26" s="220"/>
      <c r="AM26" s="220">
        <v>1</v>
      </c>
      <c r="AN26" s="220"/>
      <c r="AO26" s="220"/>
      <c r="AP26" s="220">
        <v>1</v>
      </c>
      <c r="AQ26" s="220"/>
      <c r="AR26" s="220"/>
      <c r="AS26" s="220">
        <v>2</v>
      </c>
      <c r="AT26" s="18">
        <v>3</v>
      </c>
      <c r="AU26" s="220"/>
      <c r="AV26" s="220"/>
      <c r="AW26" s="220">
        <v>1</v>
      </c>
      <c r="AX26" s="220">
        <v>1</v>
      </c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21">
        <f t="shared" si="1"/>
        <v>10</v>
      </c>
      <c r="CC26" s="197"/>
      <c r="CD26" s="198"/>
      <c r="CE26" s="198"/>
      <c r="CF26" s="198"/>
      <c r="CG26" s="198"/>
      <c r="CH26" s="198"/>
      <c r="CI26" s="198"/>
      <c r="CJ26" s="198"/>
      <c r="CK26" s="198"/>
      <c r="CL26" s="198"/>
      <c r="CM26" s="198"/>
      <c r="CN26" s="198"/>
      <c r="CO26" s="198"/>
      <c r="CP26" s="198"/>
      <c r="CQ26" s="198"/>
      <c r="CR26" s="198"/>
      <c r="CS26" s="198"/>
      <c r="CT26" s="198"/>
      <c r="CU26" s="198"/>
      <c r="CV26" s="198"/>
    </row>
    <row r="27" spans="1:100" ht="20.25" customHeight="1">
      <c r="A27" s="330">
        <v>22</v>
      </c>
      <c r="B27" s="162" t="s">
        <v>676</v>
      </c>
      <c r="C27" s="214"/>
      <c r="D27" s="215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7">
        <v>1</v>
      </c>
      <c r="AC27" s="217"/>
      <c r="AD27" s="217"/>
      <c r="AE27" s="217"/>
      <c r="AF27" s="217"/>
      <c r="AG27" s="217"/>
      <c r="AH27" s="217"/>
      <c r="AI27" s="217">
        <v>1</v>
      </c>
      <c r="AJ27" s="217"/>
      <c r="AK27" s="217"/>
      <c r="AL27" s="217"/>
      <c r="AM27" s="217"/>
      <c r="AN27" s="217"/>
      <c r="AO27" s="217">
        <v>5</v>
      </c>
      <c r="AP27" s="217"/>
      <c r="AQ27" s="217"/>
      <c r="AR27" s="217"/>
      <c r="AS27" s="217">
        <v>1</v>
      </c>
      <c r="AT27" s="23">
        <v>8</v>
      </c>
      <c r="AU27" s="217">
        <v>1</v>
      </c>
      <c r="AV27" s="217">
        <v>12</v>
      </c>
      <c r="AW27" s="217">
        <v>1</v>
      </c>
      <c r="AX27" s="217">
        <v>4</v>
      </c>
      <c r="AY27" s="217"/>
      <c r="AZ27" s="217"/>
      <c r="BA27" s="217"/>
      <c r="BB27" s="217"/>
      <c r="BC27" s="217"/>
      <c r="BD27" s="217">
        <v>1</v>
      </c>
      <c r="BE27" s="217"/>
      <c r="BF27" s="217"/>
      <c r="BG27" s="217"/>
      <c r="BH27" s="217"/>
      <c r="BI27" s="217"/>
      <c r="BJ27" s="217"/>
      <c r="BK27" s="217">
        <v>4</v>
      </c>
      <c r="BL27" s="217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8">
        <f t="shared" si="1"/>
        <v>39</v>
      </c>
      <c r="CC27" s="197"/>
      <c r="CD27" s="198"/>
      <c r="CE27" s="198"/>
      <c r="CF27" s="198"/>
      <c r="CG27" s="198"/>
      <c r="CH27" s="198"/>
      <c r="CI27" s="198"/>
      <c r="CJ27" s="198"/>
      <c r="CK27" s="198"/>
      <c r="CL27" s="198"/>
      <c r="CM27" s="198"/>
      <c r="CN27" s="198"/>
      <c r="CO27" s="198"/>
      <c r="CP27" s="198"/>
      <c r="CQ27" s="198"/>
      <c r="CR27" s="198"/>
      <c r="CS27" s="198"/>
      <c r="CT27" s="198"/>
      <c r="CU27" s="198"/>
      <c r="CV27" s="198"/>
    </row>
    <row r="28" spans="1:100" ht="19.5" customHeight="1">
      <c r="A28" s="330">
        <v>23</v>
      </c>
      <c r="B28" s="199" t="s">
        <v>486</v>
      </c>
      <c r="C28" s="207"/>
      <c r="D28" s="31"/>
      <c r="E28" s="219"/>
      <c r="F28" s="219"/>
      <c r="G28" s="219"/>
      <c r="H28" s="219"/>
      <c r="I28" s="219"/>
      <c r="J28" s="219"/>
      <c r="K28" s="219"/>
      <c r="L28" s="219"/>
      <c r="M28" s="219"/>
      <c r="N28" s="219">
        <v>1</v>
      </c>
      <c r="O28" s="219">
        <v>1</v>
      </c>
      <c r="P28" s="219"/>
      <c r="Q28" s="219"/>
      <c r="R28" s="219"/>
      <c r="S28" s="219"/>
      <c r="T28" s="219"/>
      <c r="U28" s="219">
        <v>1</v>
      </c>
      <c r="V28" s="219"/>
      <c r="W28" s="219"/>
      <c r="X28" s="219"/>
      <c r="Y28" s="219"/>
      <c r="Z28" s="219">
        <v>1</v>
      </c>
      <c r="AA28" s="219"/>
      <c r="AB28" s="220"/>
      <c r="AC28" s="220"/>
      <c r="AD28" s="220"/>
      <c r="AE28" s="220"/>
      <c r="AF28" s="220"/>
      <c r="AG28" s="220"/>
      <c r="AH28" s="220">
        <v>2</v>
      </c>
      <c r="AI28" s="220">
        <v>2</v>
      </c>
      <c r="AJ28" s="220"/>
      <c r="AK28" s="220"/>
      <c r="AL28" s="220">
        <v>1</v>
      </c>
      <c r="AM28" s="220">
        <v>1</v>
      </c>
      <c r="AN28" s="220"/>
      <c r="AO28" s="220">
        <v>2</v>
      </c>
      <c r="AP28" s="220">
        <v>8</v>
      </c>
      <c r="AQ28" s="220"/>
      <c r="AR28" s="220">
        <v>4</v>
      </c>
      <c r="AS28" s="220">
        <v>9</v>
      </c>
      <c r="AT28" s="18">
        <v>8</v>
      </c>
      <c r="AU28" s="220"/>
      <c r="AV28" s="220">
        <v>5</v>
      </c>
      <c r="AW28" s="220">
        <v>2</v>
      </c>
      <c r="AX28" s="220"/>
      <c r="AY28" s="220"/>
      <c r="AZ28" s="220"/>
      <c r="BA28" s="220"/>
      <c r="BB28" s="220"/>
      <c r="BC28" s="220"/>
      <c r="BD28" s="220"/>
      <c r="BE28" s="220"/>
      <c r="BF28" s="220">
        <v>3</v>
      </c>
      <c r="BG28" s="220">
        <v>5</v>
      </c>
      <c r="BH28" s="220">
        <v>10</v>
      </c>
      <c r="BI28" s="220">
        <v>1</v>
      </c>
      <c r="BJ28" s="220"/>
      <c r="BK28" s="220"/>
      <c r="BL28" s="220"/>
      <c r="BM28" s="219">
        <v>2</v>
      </c>
      <c r="BN28" s="219">
        <v>3</v>
      </c>
      <c r="BO28" s="219">
        <v>2</v>
      </c>
      <c r="BP28" s="219"/>
      <c r="BQ28" s="219"/>
      <c r="BR28" s="219"/>
      <c r="BS28" s="219">
        <v>2</v>
      </c>
      <c r="BT28" s="219"/>
      <c r="BU28" s="219"/>
      <c r="BV28" s="219"/>
      <c r="BW28" s="219">
        <v>1</v>
      </c>
      <c r="BX28" s="219"/>
      <c r="BY28" s="219"/>
      <c r="BZ28" s="219"/>
      <c r="CA28" s="219"/>
      <c r="CB28" s="221">
        <f t="shared" si="1"/>
        <v>77</v>
      </c>
      <c r="CC28" s="197"/>
      <c r="CD28" s="198"/>
      <c r="CE28" s="198"/>
      <c r="CF28" s="198"/>
      <c r="CG28" s="198"/>
      <c r="CH28" s="198"/>
      <c r="CI28" s="198"/>
      <c r="CJ28" s="198"/>
      <c r="CK28" s="198"/>
      <c r="CL28" s="198"/>
      <c r="CM28" s="198"/>
      <c r="CN28" s="198"/>
      <c r="CO28" s="198"/>
      <c r="CP28" s="198"/>
      <c r="CQ28" s="198"/>
      <c r="CR28" s="198"/>
      <c r="CS28" s="198"/>
      <c r="CT28" s="198"/>
      <c r="CU28" s="198"/>
      <c r="CV28" s="198"/>
    </row>
    <row r="29" spans="1:100" ht="18" customHeight="1">
      <c r="A29" s="331">
        <v>24</v>
      </c>
      <c r="B29" s="148" t="s">
        <v>502</v>
      </c>
      <c r="C29" s="207"/>
      <c r="D29" s="31">
        <v>1</v>
      </c>
      <c r="E29" s="219"/>
      <c r="F29" s="219"/>
      <c r="G29" s="219"/>
      <c r="H29" s="219"/>
      <c r="I29" s="219">
        <v>1</v>
      </c>
      <c r="J29" s="219">
        <v>1</v>
      </c>
      <c r="K29" s="219">
        <v>3</v>
      </c>
      <c r="L29" s="219"/>
      <c r="M29" s="219"/>
      <c r="N29" s="219"/>
      <c r="O29" s="219">
        <v>1</v>
      </c>
      <c r="P29" s="219"/>
      <c r="Q29" s="219">
        <v>1</v>
      </c>
      <c r="R29" s="219">
        <v>1</v>
      </c>
      <c r="S29" s="219"/>
      <c r="T29" s="219"/>
      <c r="U29" s="219"/>
      <c r="V29" s="219"/>
      <c r="W29" s="219"/>
      <c r="X29" s="219"/>
      <c r="Y29" s="219">
        <v>1</v>
      </c>
      <c r="Z29" s="219">
        <v>3</v>
      </c>
      <c r="AA29" s="219"/>
      <c r="AB29" s="220"/>
      <c r="AC29" s="220">
        <v>5</v>
      </c>
      <c r="AD29" s="220">
        <v>10</v>
      </c>
      <c r="AE29" s="220">
        <v>7</v>
      </c>
      <c r="AF29" s="220">
        <v>3</v>
      </c>
      <c r="AG29" s="220">
        <v>5</v>
      </c>
      <c r="AH29" s="220">
        <v>1</v>
      </c>
      <c r="AI29" s="220">
        <v>6</v>
      </c>
      <c r="AJ29" s="220">
        <v>9</v>
      </c>
      <c r="AK29" s="220">
        <v>20</v>
      </c>
      <c r="AL29" s="220">
        <v>11</v>
      </c>
      <c r="AM29" s="220">
        <v>12</v>
      </c>
      <c r="AN29" s="220">
        <v>6</v>
      </c>
      <c r="AO29" s="220">
        <v>28</v>
      </c>
      <c r="AP29" s="220">
        <v>22</v>
      </c>
      <c r="AQ29" s="220">
        <v>15</v>
      </c>
      <c r="AR29" s="220">
        <v>30</v>
      </c>
      <c r="AS29" s="220">
        <v>25</v>
      </c>
      <c r="AT29" s="18">
        <v>15</v>
      </c>
      <c r="AU29" s="220">
        <v>4</v>
      </c>
      <c r="AV29" s="220">
        <v>14</v>
      </c>
      <c r="AW29" s="220">
        <v>1</v>
      </c>
      <c r="AX29" s="220">
        <v>17</v>
      </c>
      <c r="AY29" s="220"/>
      <c r="AZ29" s="220"/>
      <c r="BA29" s="220"/>
      <c r="BB29" s="220"/>
      <c r="BC29" s="220"/>
      <c r="BD29" s="220"/>
      <c r="BE29" s="220"/>
      <c r="BF29" s="220">
        <v>14</v>
      </c>
      <c r="BG29" s="220">
        <v>6</v>
      </c>
      <c r="BH29" s="220"/>
      <c r="BI29" s="220"/>
      <c r="BJ29" s="220"/>
      <c r="BK29" s="220"/>
      <c r="BL29" s="220"/>
      <c r="BM29" s="219">
        <v>10</v>
      </c>
      <c r="BN29" s="219"/>
      <c r="BO29" s="219"/>
      <c r="BP29" s="219">
        <v>4</v>
      </c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170">
        <f t="shared" si="1"/>
        <v>313</v>
      </c>
      <c r="CC29" s="197"/>
      <c r="CD29" s="198"/>
      <c r="CE29" s="198"/>
      <c r="CF29" s="198"/>
      <c r="CG29" s="198"/>
      <c r="CH29" s="198"/>
      <c r="CI29" s="198"/>
      <c r="CJ29" s="198"/>
      <c r="CK29" s="198"/>
      <c r="CL29" s="198"/>
      <c r="CM29" s="198"/>
      <c r="CN29" s="198"/>
      <c r="CO29" s="198"/>
      <c r="CP29" s="198"/>
      <c r="CQ29" s="198"/>
      <c r="CR29" s="198"/>
      <c r="CS29" s="198"/>
      <c r="CT29" s="198"/>
      <c r="CU29" s="198"/>
      <c r="CV29" s="198"/>
    </row>
    <row r="30" spans="1:100" ht="23.25" customHeight="1">
      <c r="A30" s="222"/>
      <c r="B30" s="223" t="s">
        <v>805</v>
      </c>
      <c r="C30" s="171">
        <f t="shared" ref="C30:CB30" si="2">SUM(C6:C29)</f>
        <v>1</v>
      </c>
      <c r="D30" s="171">
        <f t="shared" si="2"/>
        <v>1</v>
      </c>
      <c r="E30" s="171">
        <f t="shared" si="2"/>
        <v>1</v>
      </c>
      <c r="F30" s="171">
        <f t="shared" si="2"/>
        <v>2</v>
      </c>
      <c r="G30" s="171">
        <f t="shared" si="2"/>
        <v>1</v>
      </c>
      <c r="H30" s="171">
        <f t="shared" si="2"/>
        <v>1</v>
      </c>
      <c r="I30" s="171">
        <f t="shared" si="2"/>
        <v>1</v>
      </c>
      <c r="J30" s="171">
        <f t="shared" si="2"/>
        <v>1</v>
      </c>
      <c r="K30" s="171">
        <f t="shared" si="2"/>
        <v>3</v>
      </c>
      <c r="L30" s="171">
        <f t="shared" si="2"/>
        <v>0</v>
      </c>
      <c r="M30" s="171">
        <f t="shared" si="2"/>
        <v>1</v>
      </c>
      <c r="N30" s="171">
        <f t="shared" si="2"/>
        <v>5</v>
      </c>
      <c r="O30" s="171">
        <f t="shared" si="2"/>
        <v>3</v>
      </c>
      <c r="P30" s="171">
        <f t="shared" si="2"/>
        <v>2</v>
      </c>
      <c r="Q30" s="171">
        <f t="shared" si="2"/>
        <v>16</v>
      </c>
      <c r="R30" s="171">
        <f t="shared" si="2"/>
        <v>3</v>
      </c>
      <c r="S30" s="171">
        <f t="shared" si="2"/>
        <v>7</v>
      </c>
      <c r="T30" s="171">
        <f t="shared" si="2"/>
        <v>24</v>
      </c>
      <c r="U30" s="171">
        <f t="shared" si="2"/>
        <v>14</v>
      </c>
      <c r="V30" s="171">
        <f t="shared" si="2"/>
        <v>10</v>
      </c>
      <c r="W30" s="171">
        <f t="shared" si="2"/>
        <v>4</v>
      </c>
      <c r="X30" s="171">
        <f t="shared" si="2"/>
        <v>6</v>
      </c>
      <c r="Y30" s="171">
        <f t="shared" si="2"/>
        <v>40</v>
      </c>
      <c r="Z30" s="171">
        <f t="shared" si="2"/>
        <v>48</v>
      </c>
      <c r="AA30" s="171">
        <f t="shared" si="2"/>
        <v>16</v>
      </c>
      <c r="AB30" s="171">
        <f t="shared" si="2"/>
        <v>16</v>
      </c>
      <c r="AC30" s="171">
        <f t="shared" si="2"/>
        <v>12</v>
      </c>
      <c r="AD30" s="171">
        <f t="shared" si="2"/>
        <v>16</v>
      </c>
      <c r="AE30" s="171">
        <f t="shared" si="2"/>
        <v>15</v>
      </c>
      <c r="AF30" s="171">
        <f t="shared" si="2"/>
        <v>14</v>
      </c>
      <c r="AG30" s="171">
        <f t="shared" si="2"/>
        <v>21</v>
      </c>
      <c r="AH30" s="171">
        <f t="shared" si="2"/>
        <v>17</v>
      </c>
      <c r="AI30" s="171">
        <f t="shared" si="2"/>
        <v>59</v>
      </c>
      <c r="AJ30" s="171">
        <f t="shared" si="2"/>
        <v>67</v>
      </c>
      <c r="AK30" s="171">
        <f t="shared" si="2"/>
        <v>100</v>
      </c>
      <c r="AL30" s="171">
        <f t="shared" si="2"/>
        <v>81</v>
      </c>
      <c r="AM30" s="171">
        <f t="shared" si="2"/>
        <v>89</v>
      </c>
      <c r="AN30" s="171">
        <f t="shared" si="2"/>
        <v>90</v>
      </c>
      <c r="AO30" s="171">
        <f t="shared" si="2"/>
        <v>151</v>
      </c>
      <c r="AP30" s="171">
        <f t="shared" si="2"/>
        <v>169</v>
      </c>
      <c r="AQ30" s="171">
        <f t="shared" si="2"/>
        <v>123</v>
      </c>
      <c r="AR30" s="171">
        <f t="shared" si="2"/>
        <v>204</v>
      </c>
      <c r="AS30" s="171">
        <f t="shared" si="2"/>
        <v>171</v>
      </c>
      <c r="AT30" s="171">
        <f t="shared" si="2"/>
        <v>191</v>
      </c>
      <c r="AU30" s="171">
        <f t="shared" si="2"/>
        <v>142</v>
      </c>
      <c r="AV30" s="171">
        <f t="shared" si="2"/>
        <v>90</v>
      </c>
      <c r="AW30" s="171">
        <f t="shared" si="2"/>
        <v>71</v>
      </c>
      <c r="AX30" s="171">
        <f t="shared" si="2"/>
        <v>51</v>
      </c>
      <c r="AY30" s="171">
        <f t="shared" si="2"/>
        <v>20</v>
      </c>
      <c r="AZ30" s="171">
        <f t="shared" si="2"/>
        <v>5</v>
      </c>
      <c r="BA30" s="171">
        <f t="shared" si="2"/>
        <v>22</v>
      </c>
      <c r="BB30" s="171">
        <f t="shared" si="2"/>
        <v>43</v>
      </c>
      <c r="BC30" s="171">
        <f t="shared" si="2"/>
        <v>26</v>
      </c>
      <c r="BD30" s="171">
        <f t="shared" si="2"/>
        <v>18</v>
      </c>
      <c r="BE30" s="171">
        <f t="shared" si="2"/>
        <v>2</v>
      </c>
      <c r="BF30" s="171">
        <f t="shared" si="2"/>
        <v>25</v>
      </c>
      <c r="BG30" s="171">
        <f t="shared" si="2"/>
        <v>20</v>
      </c>
      <c r="BH30" s="171">
        <f t="shared" si="2"/>
        <v>18</v>
      </c>
      <c r="BI30" s="171">
        <f t="shared" si="2"/>
        <v>1</v>
      </c>
      <c r="BJ30" s="171">
        <f t="shared" si="2"/>
        <v>9</v>
      </c>
      <c r="BK30" s="171">
        <f t="shared" si="2"/>
        <v>9</v>
      </c>
      <c r="BL30" s="171">
        <f t="shared" si="2"/>
        <v>5</v>
      </c>
      <c r="BM30" s="171">
        <f t="shared" si="2"/>
        <v>32</v>
      </c>
      <c r="BN30" s="171">
        <f t="shared" si="2"/>
        <v>9</v>
      </c>
      <c r="BO30" s="171">
        <f t="shared" si="2"/>
        <v>20</v>
      </c>
      <c r="BP30" s="171">
        <f t="shared" si="2"/>
        <v>12</v>
      </c>
      <c r="BQ30" s="171">
        <f t="shared" si="2"/>
        <v>7</v>
      </c>
      <c r="BR30" s="171">
        <f t="shared" si="2"/>
        <v>13</v>
      </c>
      <c r="BS30" s="171">
        <f t="shared" si="2"/>
        <v>13</v>
      </c>
      <c r="BT30" s="171">
        <f t="shared" si="2"/>
        <v>3</v>
      </c>
      <c r="BU30" s="171">
        <f t="shared" si="2"/>
        <v>1</v>
      </c>
      <c r="BV30" s="171">
        <f t="shared" si="2"/>
        <v>4</v>
      </c>
      <c r="BW30" s="171">
        <f t="shared" si="2"/>
        <v>23</v>
      </c>
      <c r="BX30" s="171">
        <f t="shared" si="2"/>
        <v>36</v>
      </c>
      <c r="BY30" s="171">
        <f t="shared" si="2"/>
        <v>15</v>
      </c>
      <c r="BZ30" s="171">
        <f t="shared" si="2"/>
        <v>5</v>
      </c>
      <c r="CA30" s="171">
        <f t="shared" si="2"/>
        <v>6</v>
      </c>
      <c r="CB30" s="224">
        <f t="shared" si="2"/>
        <v>2593</v>
      </c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</row>
    <row r="31" spans="1:100" ht="13">
      <c r="A31" s="111" t="s">
        <v>1096</v>
      </c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7"/>
      <c r="AN31" s="227"/>
      <c r="AO31" s="227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85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</row>
    <row r="32" spans="1:100" ht="16">
      <c r="A32" s="336" t="s">
        <v>1097</v>
      </c>
      <c r="C32" s="71"/>
      <c r="D32" s="71"/>
      <c r="E32" s="71"/>
      <c r="F32" s="71"/>
      <c r="G32" s="71"/>
      <c r="H32" s="71"/>
      <c r="I32" s="71"/>
      <c r="J32" s="71"/>
      <c r="K32" s="71"/>
      <c r="L32" s="374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S32" s="229"/>
      <c r="AT32" s="229"/>
      <c r="AU32" s="229"/>
      <c r="AV32" s="229"/>
      <c r="AW32" s="229"/>
      <c r="AX32" s="229"/>
      <c r="AY32" s="229"/>
      <c r="AZ32" s="229"/>
      <c r="BA32" s="229"/>
      <c r="BB32" s="229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</row>
    <row r="33" spans="1:100" ht="16">
      <c r="A33" s="313" t="s">
        <v>1312</v>
      </c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</row>
    <row r="34" spans="1:100" ht="13"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</row>
    <row r="35" spans="1:100" ht="13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</row>
    <row r="36" spans="1:100" ht="13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</row>
    <row r="37" spans="1:100" ht="13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</row>
    <row r="38" spans="1:100" ht="13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</row>
    <row r="39" spans="1:100" ht="13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</row>
    <row r="40" spans="1:100" ht="13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</row>
    <row r="41" spans="1:100" ht="13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</row>
    <row r="42" spans="1:100" ht="13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</row>
    <row r="43" spans="1:100" ht="13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</row>
    <row r="44" spans="1:100" ht="13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</row>
    <row r="45" spans="1:100" ht="13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</row>
    <row r="46" spans="1:100" ht="13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</row>
    <row r="47" spans="1:100" ht="13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</row>
    <row r="48" spans="1:100" ht="13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</row>
    <row r="49" spans="1:100" ht="13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</row>
    <row r="50" spans="1:100" ht="13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</row>
    <row r="51" spans="1:100" ht="13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</row>
    <row r="52" spans="1:100" ht="13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</row>
    <row r="53" spans="1:100" ht="13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</row>
    <row r="54" spans="1:100" ht="13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</row>
    <row r="55" spans="1:100" ht="13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</row>
    <row r="56" spans="1:100" ht="13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</row>
    <row r="57" spans="1:100" ht="13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</row>
    <row r="58" spans="1:100" ht="13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</row>
    <row r="59" spans="1:100" ht="13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</row>
    <row r="60" spans="1:100" ht="13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</row>
    <row r="61" spans="1:100" ht="13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</row>
    <row r="62" spans="1:100" ht="13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</row>
    <row r="63" spans="1:100" ht="13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</row>
    <row r="64" spans="1:100" ht="13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</row>
    <row r="65" spans="1:100" ht="13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</row>
    <row r="66" spans="1:100" ht="13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</row>
    <row r="67" spans="1:100" ht="13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</row>
    <row r="68" spans="1:100" ht="13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</row>
    <row r="69" spans="1:100" ht="13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</row>
    <row r="70" spans="1:100" ht="13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</row>
    <row r="71" spans="1:100" ht="13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</row>
    <row r="72" spans="1:100" ht="13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</row>
    <row r="73" spans="1:100" ht="13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</row>
    <row r="74" spans="1:100" ht="13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</row>
    <row r="75" spans="1:100" ht="13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</row>
    <row r="76" spans="1:100" ht="13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</row>
    <row r="77" spans="1:100" ht="13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</row>
    <row r="78" spans="1:100" ht="13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</row>
    <row r="79" spans="1:100" ht="13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</row>
    <row r="80" spans="1:100" ht="13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</row>
    <row r="81" spans="1:100" ht="13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</row>
    <row r="82" spans="1:100" ht="13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</row>
    <row r="83" spans="1:100" ht="1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</row>
    <row r="84" spans="1:100" ht="1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</row>
    <row r="85" spans="1:100" ht="13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</row>
    <row r="86" spans="1:100" ht="13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</row>
    <row r="87" spans="1:100" ht="13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</row>
    <row r="88" spans="1:100" ht="13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</row>
    <row r="89" spans="1:100" ht="13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</row>
    <row r="90" spans="1:100" ht="13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</row>
    <row r="91" spans="1:100" ht="13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</row>
    <row r="92" spans="1:100" ht="13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</row>
    <row r="93" spans="1:100" ht="13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</row>
    <row r="94" spans="1:100" ht="13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</row>
    <row r="95" spans="1:100" ht="13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</row>
    <row r="96" spans="1:100" ht="13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</row>
    <row r="97" spans="1:100" ht="13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</row>
    <row r="98" spans="1:100" ht="13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</row>
    <row r="99" spans="1:100" ht="13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</row>
    <row r="100" spans="1:100" ht="13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</row>
    <row r="101" spans="1:100" ht="13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</row>
    <row r="102" spans="1:100" ht="13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</row>
    <row r="103" spans="1:100" ht="1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</row>
    <row r="104" spans="1:100" ht="13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</row>
    <row r="105" spans="1:100" ht="13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</row>
    <row r="106" spans="1:100" ht="13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</row>
    <row r="107" spans="1:100" ht="13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</row>
    <row r="108" spans="1:100" ht="13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</row>
    <row r="109" spans="1:100" ht="13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</row>
    <row r="110" spans="1:100" ht="13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</row>
    <row r="111" spans="1:100" ht="13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</row>
    <row r="112" spans="1:100" ht="13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</row>
    <row r="113" spans="1:100" ht="1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</row>
    <row r="114" spans="1:100" ht="13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</row>
    <row r="115" spans="1:100" ht="13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</row>
    <row r="116" spans="1:100" ht="13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</row>
    <row r="117" spans="1:100" ht="13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</row>
    <row r="118" spans="1:100" ht="13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</row>
    <row r="119" spans="1:100" ht="13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</row>
    <row r="120" spans="1:100" ht="13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</row>
    <row r="121" spans="1:100" ht="13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</row>
    <row r="122" spans="1:100" ht="13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</row>
    <row r="123" spans="1:100" ht="1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</row>
    <row r="124" spans="1:100" ht="13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</row>
    <row r="125" spans="1:100" ht="13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</row>
    <row r="126" spans="1:100" ht="13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</row>
    <row r="127" spans="1:100" ht="13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</row>
    <row r="128" spans="1:100" ht="13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</row>
    <row r="129" spans="1:100" ht="13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</row>
    <row r="130" spans="1:100" ht="13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</row>
    <row r="131" spans="1:100" ht="13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</row>
    <row r="132" spans="1:100" ht="13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</row>
    <row r="133" spans="1:100" ht="1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</row>
    <row r="134" spans="1:100" ht="13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</row>
    <row r="135" spans="1:100" ht="13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</row>
    <row r="136" spans="1:100" ht="13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</row>
    <row r="137" spans="1:100" ht="13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</row>
    <row r="138" spans="1:100" ht="13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</row>
    <row r="139" spans="1:100" ht="13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</row>
    <row r="140" spans="1:100" ht="13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</row>
    <row r="141" spans="1:100" ht="13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</row>
    <row r="142" spans="1:100" ht="13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</row>
    <row r="143" spans="1:100" ht="13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</row>
    <row r="144" spans="1:100" ht="13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</row>
    <row r="145" spans="1:100" ht="13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</row>
    <row r="146" spans="1:100" ht="13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</row>
    <row r="147" spans="1:100" ht="13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</row>
    <row r="148" spans="1:100" ht="13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</row>
    <row r="149" spans="1:100" ht="13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</row>
    <row r="150" spans="1:100" ht="13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</row>
    <row r="151" spans="1:100" ht="13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</row>
    <row r="152" spans="1:100" ht="13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</row>
    <row r="153" spans="1:100" ht="1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</row>
    <row r="154" spans="1:100" ht="13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</row>
    <row r="155" spans="1:100" ht="13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</row>
    <row r="156" spans="1:100" ht="13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</row>
    <row r="157" spans="1:100" ht="13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</row>
    <row r="158" spans="1:100" ht="13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</row>
    <row r="159" spans="1:100" ht="13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</row>
    <row r="160" spans="1:100" ht="13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</row>
    <row r="161" spans="1:100" ht="13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</row>
    <row r="162" spans="1:100" ht="13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</row>
    <row r="163" spans="1:100" ht="1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</row>
    <row r="164" spans="1:100" ht="13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</row>
    <row r="165" spans="1:100" ht="13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</row>
    <row r="166" spans="1:100" ht="13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</row>
    <row r="167" spans="1:100" ht="13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</row>
    <row r="168" spans="1:100" ht="13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</row>
    <row r="169" spans="1:100" ht="13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</row>
    <row r="170" spans="1:100" ht="13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</row>
    <row r="171" spans="1:100" ht="13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</row>
    <row r="172" spans="1:100" ht="13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</row>
    <row r="173" spans="1:100" ht="1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</row>
    <row r="174" spans="1:100" ht="13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</row>
    <row r="175" spans="1:100" ht="13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</row>
    <row r="176" spans="1:100" ht="13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</row>
    <row r="177" spans="1:100" ht="13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</row>
    <row r="178" spans="1:100" ht="13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</row>
    <row r="179" spans="1:100" ht="13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</row>
    <row r="180" spans="1:100" ht="13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</row>
    <row r="181" spans="1:100" ht="13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</row>
    <row r="182" spans="1:100" ht="13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</row>
    <row r="183" spans="1:100" ht="13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</row>
    <row r="184" spans="1:100" ht="13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</row>
    <row r="185" spans="1:100" ht="13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</row>
    <row r="186" spans="1:100" ht="13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</row>
    <row r="187" spans="1:100" ht="13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</row>
    <row r="188" spans="1:100" ht="13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</row>
    <row r="189" spans="1:100" ht="13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</row>
    <row r="190" spans="1:100" ht="13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</row>
    <row r="191" spans="1:100" ht="13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</row>
    <row r="192" spans="1:100" ht="13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</row>
    <row r="193" spans="1:100" ht="13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</row>
    <row r="194" spans="1:100" ht="13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</row>
    <row r="195" spans="1:100" ht="13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</row>
    <row r="196" spans="1:100" ht="13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</row>
    <row r="197" spans="1:100" ht="13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</row>
    <row r="198" spans="1:100" ht="13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</row>
    <row r="199" spans="1:100" ht="13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</row>
    <row r="200" spans="1:100" ht="13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</row>
    <row r="201" spans="1:100" ht="13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</row>
    <row r="202" spans="1:100" ht="13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</row>
    <row r="203" spans="1:100" ht="13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</row>
    <row r="204" spans="1:100" ht="13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</row>
    <row r="205" spans="1:100" ht="13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</row>
    <row r="206" spans="1:100" ht="13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</row>
    <row r="207" spans="1:100" ht="13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</row>
    <row r="208" spans="1:100" ht="13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</row>
    <row r="209" spans="1:100" ht="13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</row>
    <row r="210" spans="1:100" ht="13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</row>
    <row r="211" spans="1:100" ht="13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</row>
    <row r="212" spans="1:100" ht="13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</row>
    <row r="213" spans="1:100" ht="13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</row>
    <row r="214" spans="1:100" ht="13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</row>
    <row r="215" spans="1:100" ht="13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</row>
    <row r="216" spans="1:100" ht="13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</row>
    <row r="217" spans="1:100" ht="13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</row>
    <row r="218" spans="1:100" ht="13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</row>
    <row r="219" spans="1:100" ht="13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</row>
    <row r="220" spans="1:100" ht="13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</row>
    <row r="221" spans="1:100" ht="13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</row>
    <row r="222" spans="1:100" ht="13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</row>
    <row r="223" spans="1:100" ht="13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</row>
    <row r="224" spans="1:100" ht="13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</row>
    <row r="225" spans="1:100" ht="13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</row>
    <row r="226" spans="1:100" ht="13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</row>
    <row r="227" spans="1:100" ht="13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</row>
    <row r="228" spans="1:100" ht="13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</row>
    <row r="229" spans="1:100" ht="13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</row>
    <row r="230" spans="1:100" ht="13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</row>
    <row r="231" spans="1:100" ht="13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</row>
    <row r="232" spans="1:100" ht="13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</row>
    <row r="233" spans="1:100" ht="13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</row>
    <row r="234" spans="1:100" ht="13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</row>
    <row r="235" spans="1:100" ht="13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</row>
    <row r="236" spans="1:100" ht="13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</row>
    <row r="237" spans="1:100" ht="13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</row>
    <row r="238" spans="1:100" ht="13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</row>
    <row r="239" spans="1:100" ht="13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</row>
    <row r="240" spans="1:100" ht="13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</row>
    <row r="241" spans="1:100" ht="13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</row>
    <row r="242" spans="1:100" ht="13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</row>
    <row r="243" spans="1:100" ht="13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</row>
    <row r="244" spans="1:100" ht="13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</row>
    <row r="245" spans="1:100" ht="13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</row>
    <row r="246" spans="1:100" ht="13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</row>
    <row r="247" spans="1:100" ht="13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</row>
    <row r="248" spans="1:100" ht="13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</row>
    <row r="249" spans="1:100" ht="13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</row>
    <row r="250" spans="1:100" ht="13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</row>
    <row r="251" spans="1:100" ht="13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</row>
    <row r="252" spans="1:100" ht="13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</row>
    <row r="253" spans="1:100" ht="13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</row>
    <row r="254" spans="1:100" ht="13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</row>
    <row r="255" spans="1:100" ht="13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</row>
    <row r="256" spans="1:100" ht="13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</row>
    <row r="257" spans="1:100" ht="13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</row>
    <row r="258" spans="1:100" ht="13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</row>
    <row r="259" spans="1:100" ht="13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</row>
    <row r="260" spans="1:100" ht="13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</row>
    <row r="261" spans="1:100" ht="13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</row>
    <row r="262" spans="1:100" ht="13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</row>
    <row r="263" spans="1:100" ht="13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</row>
    <row r="264" spans="1:100" ht="13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</row>
    <row r="265" spans="1:100" ht="13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</row>
    <row r="266" spans="1:100" ht="13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</row>
    <row r="267" spans="1:100" ht="13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</row>
    <row r="268" spans="1:100" ht="13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</row>
    <row r="269" spans="1:100" ht="13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</row>
    <row r="270" spans="1:100" ht="13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</row>
    <row r="271" spans="1:100" ht="13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</row>
    <row r="272" spans="1:100" ht="13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</row>
    <row r="273" spans="1:100" ht="13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</row>
    <row r="274" spans="1:100" ht="13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</row>
    <row r="275" spans="1:100" ht="13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</row>
    <row r="276" spans="1:100" ht="13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</row>
    <row r="277" spans="1:100" ht="13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</row>
    <row r="278" spans="1:100" ht="13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</row>
    <row r="279" spans="1:100" ht="13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</row>
    <row r="280" spans="1:100" ht="13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</row>
    <row r="281" spans="1:100" ht="13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</row>
    <row r="282" spans="1:100" ht="13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</row>
    <row r="283" spans="1:100" ht="13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</row>
    <row r="284" spans="1:100" ht="13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</row>
    <row r="285" spans="1:100" ht="13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</row>
    <row r="286" spans="1:100" ht="13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</row>
    <row r="287" spans="1:100" ht="13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</row>
    <row r="288" spans="1:100" ht="13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</row>
    <row r="289" spans="1:100" ht="13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</row>
    <row r="290" spans="1:100" ht="13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</row>
    <row r="291" spans="1:100" ht="13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</row>
    <row r="292" spans="1:100" ht="13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</row>
    <row r="293" spans="1:100" ht="13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</row>
    <row r="294" spans="1:100" ht="13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</row>
    <row r="295" spans="1:100" ht="13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</row>
    <row r="296" spans="1:100" ht="13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</row>
    <row r="297" spans="1:100" ht="13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</row>
    <row r="298" spans="1:100" ht="13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</row>
    <row r="299" spans="1:100" ht="13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</row>
    <row r="300" spans="1:100" ht="13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</row>
    <row r="301" spans="1:100" ht="13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</row>
    <row r="302" spans="1:100" ht="13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</row>
    <row r="303" spans="1:100" ht="13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</row>
    <row r="304" spans="1:100" ht="13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</row>
    <row r="305" spans="1:100" ht="13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</row>
    <row r="306" spans="1:100" ht="13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</row>
    <row r="307" spans="1:100" ht="13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</row>
    <row r="308" spans="1:100" ht="13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</row>
    <row r="309" spans="1:100" ht="13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</row>
    <row r="310" spans="1:100" ht="13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</row>
    <row r="311" spans="1:100" ht="13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</row>
    <row r="312" spans="1:100" ht="13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</row>
    <row r="313" spans="1:100" ht="13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</row>
    <row r="314" spans="1:100" ht="13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</row>
    <row r="315" spans="1:100" ht="13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</row>
    <row r="316" spans="1:100" ht="13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</row>
    <row r="317" spans="1:100" ht="13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</row>
    <row r="318" spans="1:100" ht="13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</row>
    <row r="319" spans="1:100" ht="13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</row>
    <row r="320" spans="1:100" ht="13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</row>
    <row r="321" spans="1:100" ht="13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</row>
    <row r="322" spans="1:100" ht="13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</row>
    <row r="323" spans="1:100" ht="13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</row>
    <row r="324" spans="1:100" ht="13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</row>
    <row r="325" spans="1:100" ht="13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</row>
    <row r="326" spans="1:100" ht="13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</row>
    <row r="327" spans="1:100" ht="13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</row>
    <row r="328" spans="1:100" ht="13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</row>
    <row r="329" spans="1:100" ht="13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</row>
    <row r="330" spans="1:100" ht="13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</row>
    <row r="331" spans="1:100" ht="13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</row>
    <row r="332" spans="1:100" ht="13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</row>
    <row r="333" spans="1:100" ht="13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</row>
    <row r="334" spans="1:100" ht="13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</row>
    <row r="335" spans="1:100" ht="13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</row>
    <row r="336" spans="1:100" ht="13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</row>
    <row r="337" spans="1:100" ht="13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</row>
    <row r="338" spans="1:100" ht="13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</row>
    <row r="339" spans="1:100" ht="13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</row>
    <row r="340" spans="1:100" ht="13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</row>
    <row r="341" spans="1:100" ht="13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</row>
    <row r="342" spans="1:100" ht="13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</row>
    <row r="343" spans="1:100" ht="13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</row>
    <row r="344" spans="1:100" ht="13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</row>
    <row r="345" spans="1:100" ht="13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</row>
    <row r="346" spans="1:100" ht="13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</row>
    <row r="347" spans="1:100" ht="13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</row>
    <row r="348" spans="1:100" ht="13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</row>
    <row r="349" spans="1:100" ht="13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</row>
    <row r="350" spans="1:100" ht="13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</row>
    <row r="351" spans="1:100" ht="13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</row>
    <row r="352" spans="1:100" ht="13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</row>
    <row r="353" spans="1:100" ht="13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</row>
    <row r="354" spans="1:100" ht="13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</row>
    <row r="355" spans="1:100" ht="13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</row>
    <row r="356" spans="1:100" ht="13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</row>
    <row r="357" spans="1:100" ht="13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</row>
    <row r="358" spans="1:100" ht="13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</row>
    <row r="359" spans="1:100" ht="13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</row>
    <row r="360" spans="1:100" ht="13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</row>
    <row r="361" spans="1:100" ht="13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</row>
    <row r="362" spans="1:100" ht="13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</row>
    <row r="363" spans="1:100" ht="13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</row>
    <row r="364" spans="1:100" ht="13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</row>
    <row r="365" spans="1:100" ht="13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</row>
    <row r="366" spans="1:100" ht="13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</row>
    <row r="367" spans="1:100" ht="13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</row>
    <row r="368" spans="1:100" ht="13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</row>
    <row r="369" spans="1:100" ht="13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</row>
    <row r="370" spans="1:100" ht="13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</row>
    <row r="371" spans="1:100" ht="13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</row>
    <row r="372" spans="1:100" ht="13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</row>
    <row r="373" spans="1:100" ht="13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</row>
    <row r="374" spans="1:100" ht="13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</row>
    <row r="375" spans="1:100" ht="13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</row>
    <row r="376" spans="1:100" ht="13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</row>
    <row r="377" spans="1:100" ht="13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</row>
    <row r="378" spans="1:100" ht="13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</row>
    <row r="379" spans="1:100" ht="13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</row>
    <row r="380" spans="1:100" ht="13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</row>
    <row r="381" spans="1:100" ht="13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</row>
    <row r="382" spans="1:100" ht="13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</row>
    <row r="383" spans="1:100" ht="13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</row>
    <row r="384" spans="1:100" ht="13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</row>
    <row r="385" spans="1:100" ht="13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</row>
    <row r="386" spans="1:100" ht="13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</row>
    <row r="387" spans="1:100" ht="13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</row>
    <row r="388" spans="1:100" ht="13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</row>
    <row r="389" spans="1:100" ht="13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</row>
    <row r="390" spans="1:100" ht="13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</row>
    <row r="391" spans="1:100" ht="13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</row>
    <row r="392" spans="1:100" ht="13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</row>
    <row r="393" spans="1:100" ht="13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</row>
    <row r="394" spans="1:100" ht="13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</row>
    <row r="395" spans="1:100" ht="13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</row>
    <row r="396" spans="1:100" ht="13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</row>
    <row r="397" spans="1:100" ht="13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</row>
    <row r="398" spans="1:100" ht="13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</row>
    <row r="399" spans="1:100" ht="13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</row>
    <row r="400" spans="1:100" ht="13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</row>
    <row r="401" spans="1:100" ht="13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</row>
    <row r="402" spans="1:100" ht="13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</row>
    <row r="403" spans="1:100" ht="13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</row>
    <row r="404" spans="1:100" ht="13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</row>
    <row r="405" spans="1:100" ht="13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</row>
    <row r="406" spans="1:100" ht="13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</row>
    <row r="407" spans="1:100" ht="13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</row>
    <row r="408" spans="1:100" ht="13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</row>
    <row r="409" spans="1:100" ht="13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</row>
    <row r="410" spans="1:100" ht="13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</row>
    <row r="411" spans="1:100" ht="13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</row>
    <row r="412" spans="1:100" ht="13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</row>
    <row r="413" spans="1:100" ht="13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</row>
    <row r="414" spans="1:100" ht="13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</row>
    <row r="415" spans="1:100" ht="13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</row>
    <row r="416" spans="1:100" ht="13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</row>
    <row r="417" spans="1:100" ht="13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</row>
    <row r="418" spans="1:100" ht="13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</row>
    <row r="419" spans="1:100" ht="13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</row>
    <row r="420" spans="1:100" ht="13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</row>
    <row r="421" spans="1:100" ht="13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</row>
    <row r="422" spans="1:100" ht="13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</row>
    <row r="423" spans="1:100" ht="13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</row>
    <row r="424" spans="1:100" ht="13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</row>
    <row r="425" spans="1:100" ht="13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</row>
    <row r="426" spans="1:100" ht="13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</row>
    <row r="427" spans="1:100" ht="13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</row>
    <row r="428" spans="1:100" ht="13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</row>
    <row r="429" spans="1:100" ht="13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</row>
    <row r="430" spans="1:100" ht="13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</row>
    <row r="431" spans="1:100" ht="13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</row>
    <row r="432" spans="1:100" ht="13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</row>
    <row r="433" spans="1:100" ht="13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</row>
    <row r="434" spans="1:100" ht="13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</row>
    <row r="435" spans="1:100" ht="13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</row>
    <row r="436" spans="1:100" ht="13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</row>
    <row r="437" spans="1:100" ht="13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</row>
    <row r="438" spans="1:100" ht="13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</row>
    <row r="439" spans="1:100" ht="13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</row>
    <row r="440" spans="1:100" ht="13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</row>
    <row r="441" spans="1:100" ht="13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</row>
    <row r="442" spans="1:100" ht="13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</row>
    <row r="443" spans="1:100" ht="13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</row>
    <row r="444" spans="1:100" ht="13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</row>
    <row r="445" spans="1:100" ht="13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</row>
    <row r="446" spans="1:100" ht="13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</row>
    <row r="447" spans="1:100" ht="13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</row>
    <row r="448" spans="1:100" ht="13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</row>
    <row r="449" spans="1:100" ht="13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</row>
    <row r="450" spans="1:100" ht="13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</row>
    <row r="451" spans="1:100" ht="13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</row>
    <row r="452" spans="1:100" ht="13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</row>
    <row r="453" spans="1:100" ht="13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</row>
    <row r="454" spans="1:100" ht="13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</row>
    <row r="455" spans="1:100" ht="13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</row>
    <row r="456" spans="1:100" ht="13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</row>
    <row r="457" spans="1:100" ht="13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</row>
    <row r="458" spans="1:100" ht="13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</row>
    <row r="459" spans="1:100" ht="13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</row>
    <row r="460" spans="1:100" ht="13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</row>
    <row r="461" spans="1:100" ht="13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</row>
    <row r="462" spans="1:100" ht="13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</row>
    <row r="463" spans="1:100" ht="13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</row>
    <row r="464" spans="1:100" ht="13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</row>
    <row r="465" spans="1:100" ht="13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</row>
    <row r="466" spans="1:100" ht="13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</row>
    <row r="467" spans="1:100" ht="13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</row>
    <row r="468" spans="1:100" ht="13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</row>
    <row r="469" spans="1:100" ht="13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</row>
    <row r="470" spans="1:100" ht="13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</row>
    <row r="471" spans="1:100" ht="13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</row>
    <row r="472" spans="1:100" ht="13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</row>
    <row r="473" spans="1:100" ht="13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</row>
    <row r="474" spans="1:100" ht="13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</row>
    <row r="475" spans="1:100" ht="13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</row>
    <row r="476" spans="1:100" ht="13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</row>
    <row r="477" spans="1:100" ht="13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</row>
    <row r="478" spans="1:100" ht="13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</row>
    <row r="479" spans="1:100" ht="13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</row>
    <row r="480" spans="1:100" ht="13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</row>
    <row r="481" spans="1:100" ht="13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</row>
    <row r="482" spans="1:100" ht="13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</row>
    <row r="483" spans="1:100" ht="13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</row>
    <row r="484" spans="1:100" ht="13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</row>
    <row r="485" spans="1:100" ht="13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</row>
    <row r="486" spans="1:100" ht="13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</row>
    <row r="487" spans="1:100" ht="13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</row>
    <row r="488" spans="1:100" ht="13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</row>
    <row r="489" spans="1:100" ht="13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</row>
    <row r="490" spans="1:100" ht="13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</row>
    <row r="491" spans="1:100" ht="13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</row>
    <row r="492" spans="1:100" ht="13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</row>
    <row r="493" spans="1:100" ht="13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</row>
    <row r="494" spans="1:100" ht="13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</row>
    <row r="495" spans="1:100" ht="13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</row>
    <row r="496" spans="1:100" ht="13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</row>
    <row r="497" spans="1:100" ht="13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</row>
    <row r="498" spans="1:100" ht="13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</row>
    <row r="499" spans="1:100" ht="13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</row>
    <row r="500" spans="1:100" ht="13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</row>
    <row r="501" spans="1:100" ht="13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</row>
    <row r="502" spans="1:100" ht="13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</row>
    <row r="503" spans="1:100" ht="13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</row>
    <row r="504" spans="1:100" ht="13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</row>
    <row r="505" spans="1:100" ht="13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</row>
    <row r="506" spans="1:100" ht="13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</row>
    <row r="507" spans="1:100" ht="13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</row>
    <row r="508" spans="1:100" ht="13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</row>
    <row r="509" spans="1:100" ht="13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</row>
    <row r="510" spans="1:100" ht="13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</row>
    <row r="511" spans="1:100" ht="13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</row>
    <row r="512" spans="1:100" ht="13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</row>
    <row r="513" spans="1:100" ht="13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</row>
    <row r="514" spans="1:100" ht="13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</row>
    <row r="515" spans="1:100" ht="13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</row>
    <row r="516" spans="1:100" ht="13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</row>
    <row r="517" spans="1:100" ht="13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</row>
    <row r="518" spans="1:100" ht="13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</row>
    <row r="519" spans="1:100" ht="13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</row>
    <row r="520" spans="1:100" ht="13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</row>
    <row r="521" spans="1:100" ht="13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</row>
    <row r="522" spans="1:100" ht="13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</row>
    <row r="523" spans="1:100" ht="13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</row>
    <row r="524" spans="1:100" ht="13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</row>
    <row r="525" spans="1:100" ht="13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</row>
    <row r="526" spans="1:100" ht="13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</row>
    <row r="527" spans="1:100" ht="13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</row>
    <row r="528" spans="1:100" ht="13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</row>
    <row r="529" spans="1:100" ht="13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</row>
    <row r="530" spans="1:100" ht="13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</row>
    <row r="531" spans="1:100" ht="13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</row>
    <row r="532" spans="1:100" ht="13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</row>
    <row r="533" spans="1:100" ht="13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</row>
    <row r="534" spans="1:100" ht="13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</row>
    <row r="535" spans="1:100" ht="13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</row>
    <row r="536" spans="1:100" ht="13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</row>
    <row r="537" spans="1:100" ht="13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</row>
    <row r="538" spans="1:100" ht="13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</row>
    <row r="539" spans="1:100" ht="13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</row>
    <row r="540" spans="1:100" ht="13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</row>
    <row r="541" spans="1:100" ht="13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</row>
    <row r="542" spans="1:100" ht="13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</row>
    <row r="543" spans="1:100" ht="13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</row>
    <row r="544" spans="1:100" ht="13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</row>
    <row r="545" spans="1:100" ht="13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</row>
    <row r="546" spans="1:100" ht="13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</row>
    <row r="547" spans="1:100" ht="13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</row>
    <row r="548" spans="1:100" ht="13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</row>
    <row r="549" spans="1:100" ht="13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</row>
    <row r="550" spans="1:100" ht="13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</row>
    <row r="551" spans="1:100" ht="13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</row>
    <row r="552" spans="1:100" ht="13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</row>
    <row r="553" spans="1:100" ht="13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</row>
    <row r="554" spans="1:100" ht="13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</row>
    <row r="555" spans="1:100" ht="13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</row>
    <row r="556" spans="1:100" ht="13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</row>
    <row r="557" spans="1:100" ht="13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</row>
    <row r="558" spans="1:100" ht="13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</row>
    <row r="559" spans="1:100" ht="13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</row>
    <row r="560" spans="1:100" ht="13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</row>
    <row r="561" spans="1:100" ht="13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</row>
    <row r="562" spans="1:100" ht="13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</row>
    <row r="563" spans="1:100" ht="13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</row>
    <row r="564" spans="1:100" ht="13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</row>
    <row r="565" spans="1:100" ht="13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</row>
    <row r="566" spans="1:100" ht="13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</row>
    <row r="567" spans="1:100" ht="13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</row>
    <row r="568" spans="1:100" ht="13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</row>
    <row r="569" spans="1:100" ht="13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</row>
    <row r="570" spans="1:100" ht="13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</row>
    <row r="571" spans="1:100" ht="13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</row>
    <row r="572" spans="1:100" ht="13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</row>
    <row r="573" spans="1:100" ht="13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</row>
    <row r="574" spans="1:100" ht="13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</row>
    <row r="575" spans="1:100" ht="13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</row>
    <row r="576" spans="1:100" ht="13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</row>
    <row r="577" spans="1:100" ht="13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</row>
    <row r="578" spans="1:100" ht="13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</row>
    <row r="579" spans="1:100" ht="13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</row>
    <row r="580" spans="1:100" ht="13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</row>
    <row r="581" spans="1:100" ht="13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</row>
    <row r="582" spans="1:100" ht="13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</row>
    <row r="583" spans="1:100" ht="13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</row>
    <row r="584" spans="1:100" ht="13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</row>
    <row r="585" spans="1:100" ht="13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</row>
    <row r="586" spans="1:100" ht="13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</row>
    <row r="587" spans="1:100" ht="13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</row>
    <row r="588" spans="1:100" ht="13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</row>
    <row r="589" spans="1:100" ht="13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</row>
    <row r="590" spans="1:100" ht="13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</row>
    <row r="591" spans="1:100" ht="13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</row>
    <row r="592" spans="1:100" ht="13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</row>
    <row r="593" spans="1:100" ht="13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</row>
    <row r="594" spans="1:100" ht="13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</row>
    <row r="595" spans="1:100" ht="13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</row>
    <row r="596" spans="1:100" ht="13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</row>
    <row r="597" spans="1:100" ht="13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</row>
    <row r="598" spans="1:100" ht="13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</row>
    <row r="599" spans="1:100" ht="13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</row>
    <row r="600" spans="1:100" ht="13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</row>
    <row r="601" spans="1:100" ht="13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</row>
    <row r="602" spans="1:100" ht="13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</row>
    <row r="603" spans="1:100" ht="13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</row>
    <row r="604" spans="1:100" ht="13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</row>
    <row r="605" spans="1:100" ht="13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</row>
    <row r="606" spans="1:100" ht="13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</row>
    <row r="607" spans="1:100" ht="13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</row>
    <row r="608" spans="1:100" ht="13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</row>
    <row r="609" spans="1:100" ht="13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</row>
    <row r="610" spans="1:100" ht="13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</row>
    <row r="611" spans="1:100" ht="13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</row>
    <row r="612" spans="1:100" ht="13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</row>
    <row r="613" spans="1:100" ht="13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</row>
    <row r="614" spans="1:100" ht="13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</row>
    <row r="615" spans="1:100" ht="13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</row>
    <row r="616" spans="1:100" ht="13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</row>
    <row r="617" spans="1:100" ht="13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</row>
    <row r="618" spans="1:100" ht="13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</row>
    <row r="619" spans="1:100" ht="13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</row>
    <row r="620" spans="1:100" ht="13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</row>
    <row r="621" spans="1:100" ht="13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</row>
    <row r="622" spans="1:100" ht="13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</row>
    <row r="623" spans="1:100" ht="13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</row>
    <row r="624" spans="1:100" ht="13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</row>
    <row r="625" spans="1:100" ht="13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</row>
    <row r="626" spans="1:100" ht="13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</row>
    <row r="627" spans="1:100" ht="13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</row>
    <row r="628" spans="1:100" ht="13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</row>
    <row r="629" spans="1:100" ht="13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</row>
    <row r="630" spans="1:100" ht="13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</row>
    <row r="631" spans="1:100" ht="13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</row>
    <row r="632" spans="1:100" ht="13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</row>
    <row r="633" spans="1:100" ht="13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</row>
    <row r="634" spans="1:100" ht="13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</row>
    <row r="635" spans="1:100" ht="13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</row>
    <row r="636" spans="1:100" ht="13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</row>
    <row r="637" spans="1:100" ht="13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</row>
    <row r="638" spans="1:100" ht="13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</row>
    <row r="639" spans="1:100" ht="13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</row>
    <row r="640" spans="1:100" ht="13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</row>
    <row r="641" spans="1:100" ht="13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</row>
    <row r="642" spans="1:100" ht="13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</row>
    <row r="643" spans="1:100" ht="13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</row>
    <row r="644" spans="1:100" ht="13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</row>
    <row r="645" spans="1:100" ht="13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</row>
    <row r="646" spans="1:100" ht="13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</row>
    <row r="647" spans="1:100" ht="13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</row>
    <row r="648" spans="1:100" ht="13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</row>
    <row r="649" spans="1:100" ht="13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</row>
    <row r="650" spans="1:100" ht="13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</row>
    <row r="651" spans="1:100" ht="13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</row>
    <row r="652" spans="1:100" ht="13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</row>
    <row r="653" spans="1:100" ht="13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</row>
    <row r="654" spans="1:100" ht="13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</row>
    <row r="655" spans="1:100" ht="13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</row>
    <row r="656" spans="1:100" ht="13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</row>
    <row r="657" spans="1:100" ht="13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</row>
    <row r="658" spans="1:100" ht="13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</row>
    <row r="659" spans="1:100" ht="13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</row>
    <row r="660" spans="1:100" ht="13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</row>
    <row r="661" spans="1:100" ht="13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</row>
    <row r="662" spans="1:100" ht="13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</row>
    <row r="663" spans="1:100" ht="13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</row>
    <row r="664" spans="1:100" ht="13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</row>
    <row r="665" spans="1:100" ht="13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</row>
    <row r="666" spans="1:100" ht="13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</row>
    <row r="667" spans="1:100" ht="13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</row>
    <row r="668" spans="1:100" ht="13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</row>
    <row r="669" spans="1:100" ht="13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</row>
    <row r="670" spans="1:100" ht="13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</row>
    <row r="671" spans="1:100" ht="13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</row>
    <row r="672" spans="1:100" ht="13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</row>
    <row r="673" spans="1:100" ht="13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</row>
    <row r="674" spans="1:100" ht="13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</row>
    <row r="675" spans="1:100" ht="13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</row>
    <row r="676" spans="1:100" ht="13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</row>
    <row r="677" spans="1:100" ht="13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</row>
    <row r="678" spans="1:100" ht="13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</row>
    <row r="679" spans="1:100" ht="13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</row>
    <row r="680" spans="1:100" ht="13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</row>
    <row r="681" spans="1:100" ht="13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</row>
    <row r="682" spans="1:100" ht="13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</row>
    <row r="683" spans="1:100" ht="13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</row>
    <row r="684" spans="1:100" ht="13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</row>
    <row r="685" spans="1:100" ht="13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</row>
    <row r="686" spans="1:100" ht="13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</row>
    <row r="687" spans="1:100" ht="13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</row>
    <row r="688" spans="1:100" ht="13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</row>
    <row r="689" spans="1:100" ht="13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</row>
    <row r="690" spans="1:100" ht="13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</row>
    <row r="691" spans="1:100" ht="13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</row>
    <row r="692" spans="1:100" ht="13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</row>
    <row r="693" spans="1:100" ht="13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</row>
    <row r="694" spans="1:100" ht="13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</row>
    <row r="695" spans="1:100" ht="13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</row>
    <row r="696" spans="1:100" ht="13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</row>
    <row r="697" spans="1:100" ht="13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</row>
    <row r="698" spans="1:100" ht="13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</row>
    <row r="699" spans="1:100" ht="13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</row>
    <row r="700" spans="1:100" ht="13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</row>
    <row r="701" spans="1:100" ht="13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</row>
    <row r="702" spans="1:100" ht="13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</row>
    <row r="703" spans="1:100" ht="13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</row>
    <row r="704" spans="1:100" ht="13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</row>
    <row r="705" spans="1:100" ht="13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</row>
    <row r="706" spans="1:100" ht="13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</row>
    <row r="707" spans="1:100" ht="13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</row>
    <row r="708" spans="1:100" ht="13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</row>
    <row r="709" spans="1:100" ht="13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</row>
    <row r="710" spans="1:100" ht="13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</row>
    <row r="711" spans="1:100" ht="13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</row>
    <row r="712" spans="1:100" ht="13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</row>
    <row r="713" spans="1:100" ht="13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</row>
    <row r="714" spans="1:100" ht="13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</row>
    <row r="715" spans="1:100" ht="13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</row>
    <row r="716" spans="1:100" ht="13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</row>
    <row r="717" spans="1:100" ht="13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</row>
    <row r="718" spans="1:100" ht="13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</row>
    <row r="719" spans="1:100" ht="13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</row>
    <row r="720" spans="1:100" ht="13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</row>
    <row r="721" spans="1:100" ht="13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</row>
    <row r="722" spans="1:100" ht="13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</row>
    <row r="723" spans="1:100" ht="13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</row>
    <row r="724" spans="1:100" ht="13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</row>
    <row r="725" spans="1:100" ht="13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</row>
    <row r="726" spans="1:100" ht="13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</row>
    <row r="727" spans="1:100" ht="13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</row>
    <row r="728" spans="1:100" ht="13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</row>
    <row r="729" spans="1:100" ht="13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</row>
    <row r="730" spans="1:100" ht="13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27"/>
      <c r="CV730" s="27"/>
    </row>
    <row r="731" spans="1:100" ht="13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7"/>
      <c r="CQ731" s="27"/>
      <c r="CR731" s="27"/>
      <c r="CS731" s="27"/>
      <c r="CT731" s="27"/>
      <c r="CU731" s="27"/>
      <c r="CV731" s="27"/>
    </row>
    <row r="732" spans="1:100" ht="13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7"/>
      <c r="CQ732" s="27"/>
      <c r="CR732" s="27"/>
      <c r="CS732" s="27"/>
      <c r="CT732" s="27"/>
      <c r="CU732" s="27"/>
      <c r="CV732" s="27"/>
    </row>
    <row r="733" spans="1:100" ht="13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7"/>
      <c r="CQ733" s="27"/>
      <c r="CR733" s="27"/>
      <c r="CS733" s="27"/>
      <c r="CT733" s="27"/>
      <c r="CU733" s="27"/>
      <c r="CV733" s="27"/>
    </row>
    <row r="734" spans="1:100" ht="13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27"/>
      <c r="CV734" s="27"/>
    </row>
    <row r="735" spans="1:100" ht="13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7"/>
      <c r="CQ735" s="27"/>
      <c r="CR735" s="27"/>
      <c r="CS735" s="27"/>
      <c r="CT735" s="27"/>
      <c r="CU735" s="27"/>
      <c r="CV735" s="27"/>
    </row>
    <row r="736" spans="1:100" ht="13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7"/>
      <c r="CQ736" s="27"/>
      <c r="CR736" s="27"/>
      <c r="CS736" s="27"/>
      <c r="CT736" s="27"/>
      <c r="CU736" s="27"/>
      <c r="CV736" s="27"/>
    </row>
    <row r="737" spans="1:100" ht="13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  <c r="CP737" s="27"/>
      <c r="CQ737" s="27"/>
      <c r="CR737" s="27"/>
      <c r="CS737" s="27"/>
      <c r="CT737" s="27"/>
      <c r="CU737" s="27"/>
      <c r="CV737" s="27"/>
    </row>
    <row r="738" spans="1:100" ht="13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7"/>
      <c r="CQ738" s="27"/>
      <c r="CR738" s="27"/>
      <c r="CS738" s="27"/>
      <c r="CT738" s="27"/>
      <c r="CU738" s="27"/>
      <c r="CV738" s="27"/>
    </row>
    <row r="739" spans="1:100" ht="13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7"/>
      <c r="BP739" s="27"/>
      <c r="BQ739" s="27"/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  <c r="CI739" s="27"/>
      <c r="CJ739" s="27"/>
      <c r="CK739" s="27"/>
      <c r="CL739" s="27"/>
      <c r="CM739" s="27"/>
      <c r="CN739" s="27"/>
      <c r="CO739" s="27"/>
      <c r="CP739" s="27"/>
      <c r="CQ739" s="27"/>
      <c r="CR739" s="27"/>
      <c r="CS739" s="27"/>
      <c r="CT739" s="27"/>
      <c r="CU739" s="27"/>
      <c r="CV739" s="27"/>
    </row>
    <row r="740" spans="1:100" ht="13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7"/>
      <c r="CQ740" s="27"/>
      <c r="CR740" s="27"/>
      <c r="CS740" s="27"/>
      <c r="CT740" s="27"/>
      <c r="CU740" s="27"/>
      <c r="CV740" s="27"/>
    </row>
    <row r="741" spans="1:100" ht="13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7"/>
      <c r="BS741" s="27"/>
      <c r="BT741" s="27"/>
      <c r="BU741" s="27"/>
      <c r="BV741" s="27"/>
      <c r="BW741" s="27"/>
      <c r="BX741" s="27"/>
      <c r="BY741" s="27"/>
      <c r="BZ741" s="27"/>
      <c r="CA741" s="27"/>
      <c r="CB741" s="27"/>
      <c r="CC741" s="27"/>
      <c r="CD741" s="27"/>
      <c r="CE741" s="27"/>
      <c r="CF741" s="27"/>
      <c r="CG741" s="27"/>
      <c r="CH741" s="27"/>
      <c r="CI741" s="27"/>
      <c r="CJ741" s="27"/>
      <c r="CK741" s="27"/>
      <c r="CL741" s="27"/>
      <c r="CM741" s="27"/>
      <c r="CN741" s="27"/>
      <c r="CO741" s="27"/>
      <c r="CP741" s="27"/>
      <c r="CQ741" s="27"/>
      <c r="CR741" s="27"/>
      <c r="CS741" s="27"/>
      <c r="CT741" s="27"/>
      <c r="CU741" s="27"/>
      <c r="CV741" s="27"/>
    </row>
    <row r="742" spans="1:100" ht="13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7"/>
      <c r="BP742" s="27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  <c r="CB742" s="27"/>
      <c r="CC742" s="27"/>
      <c r="CD742" s="27"/>
      <c r="CE742" s="27"/>
      <c r="CF742" s="27"/>
      <c r="CG742" s="27"/>
      <c r="CH742" s="27"/>
      <c r="CI742" s="27"/>
      <c r="CJ742" s="27"/>
      <c r="CK742" s="27"/>
      <c r="CL742" s="27"/>
      <c r="CM742" s="27"/>
      <c r="CN742" s="27"/>
      <c r="CO742" s="27"/>
      <c r="CP742" s="27"/>
      <c r="CQ742" s="27"/>
      <c r="CR742" s="27"/>
      <c r="CS742" s="27"/>
      <c r="CT742" s="27"/>
      <c r="CU742" s="27"/>
      <c r="CV742" s="27"/>
    </row>
    <row r="743" spans="1:100" ht="13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</row>
    <row r="744" spans="1:100" ht="13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  <c r="CB744" s="27"/>
      <c r="CC744" s="27"/>
      <c r="CD744" s="27"/>
      <c r="CE744" s="27"/>
      <c r="CF744" s="27"/>
      <c r="CG744" s="27"/>
      <c r="CH744" s="27"/>
      <c r="CI744" s="27"/>
      <c r="CJ744" s="27"/>
      <c r="CK744" s="27"/>
      <c r="CL744" s="27"/>
      <c r="CM744" s="27"/>
      <c r="CN744" s="27"/>
      <c r="CO744" s="27"/>
      <c r="CP744" s="27"/>
      <c r="CQ744" s="27"/>
      <c r="CR744" s="27"/>
      <c r="CS744" s="27"/>
      <c r="CT744" s="27"/>
      <c r="CU744" s="27"/>
      <c r="CV744" s="27"/>
    </row>
    <row r="745" spans="1:100" ht="13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7"/>
      <c r="BO745" s="27"/>
      <c r="BP745" s="27"/>
      <c r="BQ745" s="27"/>
      <c r="BR745" s="27"/>
      <c r="BS745" s="27"/>
      <c r="BT745" s="27"/>
      <c r="BU745" s="27"/>
      <c r="BV745" s="27"/>
      <c r="BW745" s="27"/>
      <c r="BX745" s="27"/>
      <c r="BY745" s="27"/>
      <c r="BZ745" s="27"/>
      <c r="CA745" s="27"/>
      <c r="CB745" s="27"/>
      <c r="CC745" s="27"/>
      <c r="CD745" s="27"/>
      <c r="CE745" s="27"/>
      <c r="CF745" s="27"/>
      <c r="CG745" s="27"/>
      <c r="CH745" s="27"/>
      <c r="CI745" s="27"/>
      <c r="CJ745" s="27"/>
      <c r="CK745" s="27"/>
      <c r="CL745" s="27"/>
      <c r="CM745" s="27"/>
      <c r="CN745" s="27"/>
      <c r="CO745" s="27"/>
      <c r="CP745" s="27"/>
      <c r="CQ745" s="27"/>
      <c r="CR745" s="27"/>
      <c r="CS745" s="27"/>
      <c r="CT745" s="27"/>
      <c r="CU745" s="27"/>
      <c r="CV745" s="27"/>
    </row>
    <row r="746" spans="1:100" ht="13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N746" s="27"/>
      <c r="BO746" s="27"/>
      <c r="BP746" s="27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  <c r="CB746" s="27"/>
      <c r="CC746" s="27"/>
      <c r="CD746" s="27"/>
      <c r="CE746" s="27"/>
      <c r="CF746" s="27"/>
      <c r="CG746" s="27"/>
      <c r="CH746" s="27"/>
      <c r="CI746" s="27"/>
      <c r="CJ746" s="27"/>
      <c r="CK746" s="27"/>
      <c r="CL746" s="27"/>
      <c r="CM746" s="27"/>
      <c r="CN746" s="27"/>
      <c r="CO746" s="27"/>
      <c r="CP746" s="27"/>
      <c r="CQ746" s="27"/>
      <c r="CR746" s="27"/>
      <c r="CS746" s="27"/>
      <c r="CT746" s="27"/>
      <c r="CU746" s="27"/>
      <c r="CV746" s="27"/>
    </row>
    <row r="747" spans="1:100" ht="13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7"/>
      <c r="BS747" s="27"/>
      <c r="BT747" s="27"/>
      <c r="BU747" s="27"/>
      <c r="BV747" s="27"/>
      <c r="BW747" s="27"/>
      <c r="BX747" s="27"/>
      <c r="BY747" s="27"/>
      <c r="BZ747" s="27"/>
      <c r="CA747" s="27"/>
      <c r="CB747" s="27"/>
      <c r="CC747" s="27"/>
      <c r="CD747" s="27"/>
      <c r="CE747" s="27"/>
      <c r="CF747" s="27"/>
      <c r="CG747" s="27"/>
      <c r="CH747" s="27"/>
      <c r="CI747" s="27"/>
      <c r="CJ747" s="27"/>
      <c r="CK747" s="27"/>
      <c r="CL747" s="27"/>
      <c r="CM747" s="27"/>
      <c r="CN747" s="27"/>
      <c r="CO747" s="27"/>
      <c r="CP747" s="27"/>
      <c r="CQ747" s="27"/>
      <c r="CR747" s="27"/>
      <c r="CS747" s="27"/>
      <c r="CT747" s="27"/>
      <c r="CU747" s="27"/>
      <c r="CV747" s="27"/>
    </row>
    <row r="748" spans="1:100" ht="13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/>
      <c r="CA748" s="27"/>
      <c r="CB748" s="27"/>
      <c r="CC748" s="27"/>
      <c r="CD748" s="27"/>
      <c r="CE748" s="27"/>
      <c r="CF748" s="27"/>
      <c r="CG748" s="27"/>
      <c r="CH748" s="27"/>
      <c r="CI748" s="27"/>
      <c r="CJ748" s="27"/>
      <c r="CK748" s="27"/>
      <c r="CL748" s="27"/>
      <c r="CM748" s="27"/>
      <c r="CN748" s="27"/>
      <c r="CO748" s="27"/>
      <c r="CP748" s="27"/>
      <c r="CQ748" s="27"/>
      <c r="CR748" s="27"/>
      <c r="CS748" s="27"/>
      <c r="CT748" s="27"/>
      <c r="CU748" s="27"/>
      <c r="CV748" s="27"/>
    </row>
    <row r="749" spans="1:100" ht="13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7"/>
      <c r="BT749" s="27"/>
      <c r="BU749" s="27"/>
      <c r="BV749" s="27"/>
      <c r="BW749" s="27"/>
      <c r="BX749" s="27"/>
      <c r="BY749" s="27"/>
      <c r="BZ749" s="27"/>
      <c r="CA749" s="27"/>
      <c r="CB749" s="27"/>
      <c r="CC749" s="27"/>
      <c r="CD749" s="27"/>
      <c r="CE749" s="27"/>
      <c r="CF749" s="27"/>
      <c r="CG749" s="27"/>
      <c r="CH749" s="27"/>
      <c r="CI749" s="27"/>
      <c r="CJ749" s="27"/>
      <c r="CK749" s="27"/>
      <c r="CL749" s="27"/>
      <c r="CM749" s="27"/>
      <c r="CN749" s="27"/>
      <c r="CO749" s="27"/>
      <c r="CP749" s="27"/>
      <c r="CQ749" s="27"/>
      <c r="CR749" s="27"/>
      <c r="CS749" s="27"/>
      <c r="CT749" s="27"/>
      <c r="CU749" s="27"/>
      <c r="CV749" s="27"/>
    </row>
    <row r="750" spans="1:100" ht="13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7"/>
      <c r="BP750" s="27"/>
      <c r="BQ750" s="27"/>
      <c r="BR750" s="27"/>
      <c r="BS750" s="27"/>
      <c r="BT750" s="27"/>
      <c r="BU750" s="27"/>
      <c r="BV750" s="27"/>
      <c r="BW750" s="27"/>
      <c r="BX750" s="27"/>
      <c r="BY750" s="27"/>
      <c r="BZ750" s="27"/>
      <c r="CA750" s="27"/>
      <c r="CB750" s="27"/>
      <c r="CC750" s="27"/>
      <c r="CD750" s="27"/>
      <c r="CE750" s="27"/>
      <c r="CF750" s="27"/>
      <c r="CG750" s="27"/>
      <c r="CH750" s="27"/>
      <c r="CI750" s="27"/>
      <c r="CJ750" s="27"/>
      <c r="CK750" s="27"/>
      <c r="CL750" s="27"/>
      <c r="CM750" s="27"/>
      <c r="CN750" s="27"/>
      <c r="CO750" s="27"/>
      <c r="CP750" s="27"/>
      <c r="CQ750" s="27"/>
      <c r="CR750" s="27"/>
      <c r="CS750" s="27"/>
      <c r="CT750" s="27"/>
      <c r="CU750" s="27"/>
      <c r="CV750" s="27"/>
    </row>
    <row r="751" spans="1:100" ht="13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7"/>
      <c r="BS751" s="27"/>
      <c r="BT751" s="27"/>
      <c r="BU751" s="27"/>
      <c r="BV751" s="27"/>
      <c r="BW751" s="27"/>
      <c r="BX751" s="27"/>
      <c r="BY751" s="27"/>
      <c r="BZ751" s="27"/>
      <c r="CA751" s="27"/>
      <c r="CB751" s="27"/>
      <c r="CC751" s="27"/>
      <c r="CD751" s="27"/>
      <c r="CE751" s="27"/>
      <c r="CF751" s="27"/>
      <c r="CG751" s="27"/>
      <c r="CH751" s="27"/>
      <c r="CI751" s="27"/>
      <c r="CJ751" s="27"/>
      <c r="CK751" s="27"/>
      <c r="CL751" s="27"/>
      <c r="CM751" s="27"/>
      <c r="CN751" s="27"/>
      <c r="CO751" s="27"/>
      <c r="CP751" s="27"/>
      <c r="CQ751" s="27"/>
      <c r="CR751" s="27"/>
      <c r="CS751" s="27"/>
      <c r="CT751" s="27"/>
      <c r="CU751" s="27"/>
      <c r="CV751" s="27"/>
    </row>
    <row r="752" spans="1:100" ht="13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  <c r="CB752" s="27"/>
      <c r="CC752" s="27"/>
      <c r="CD752" s="27"/>
      <c r="CE752" s="27"/>
      <c r="CF752" s="27"/>
      <c r="CG752" s="27"/>
      <c r="CH752" s="27"/>
      <c r="CI752" s="27"/>
      <c r="CJ752" s="27"/>
      <c r="CK752" s="27"/>
      <c r="CL752" s="27"/>
      <c r="CM752" s="27"/>
      <c r="CN752" s="27"/>
      <c r="CO752" s="27"/>
      <c r="CP752" s="27"/>
      <c r="CQ752" s="27"/>
      <c r="CR752" s="27"/>
      <c r="CS752" s="27"/>
      <c r="CT752" s="27"/>
      <c r="CU752" s="27"/>
      <c r="CV752" s="27"/>
    </row>
    <row r="753" spans="1:100" ht="13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7"/>
      <c r="BS753" s="27"/>
      <c r="BT753" s="27"/>
      <c r="BU753" s="27"/>
      <c r="BV753" s="27"/>
      <c r="BW753" s="27"/>
      <c r="BX753" s="27"/>
      <c r="BY753" s="27"/>
      <c r="BZ753" s="27"/>
      <c r="CA753" s="27"/>
      <c r="CB753" s="27"/>
      <c r="CC753" s="27"/>
      <c r="CD753" s="27"/>
      <c r="CE753" s="27"/>
      <c r="CF753" s="27"/>
      <c r="CG753" s="27"/>
      <c r="CH753" s="27"/>
      <c r="CI753" s="27"/>
      <c r="CJ753" s="27"/>
      <c r="CK753" s="27"/>
      <c r="CL753" s="27"/>
      <c r="CM753" s="27"/>
      <c r="CN753" s="27"/>
      <c r="CO753" s="27"/>
      <c r="CP753" s="27"/>
      <c r="CQ753" s="27"/>
      <c r="CR753" s="27"/>
      <c r="CS753" s="27"/>
      <c r="CT753" s="27"/>
      <c r="CU753" s="27"/>
      <c r="CV753" s="27"/>
    </row>
    <row r="754" spans="1:100" ht="13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  <c r="CB754" s="27"/>
      <c r="CC754" s="27"/>
      <c r="CD754" s="27"/>
      <c r="CE754" s="27"/>
      <c r="CF754" s="27"/>
      <c r="CG754" s="27"/>
      <c r="CH754" s="27"/>
      <c r="CI754" s="27"/>
      <c r="CJ754" s="27"/>
      <c r="CK754" s="27"/>
      <c r="CL754" s="27"/>
      <c r="CM754" s="27"/>
      <c r="CN754" s="27"/>
      <c r="CO754" s="27"/>
      <c r="CP754" s="27"/>
      <c r="CQ754" s="27"/>
      <c r="CR754" s="27"/>
      <c r="CS754" s="27"/>
      <c r="CT754" s="27"/>
      <c r="CU754" s="27"/>
      <c r="CV754" s="27"/>
    </row>
    <row r="755" spans="1:100" ht="13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7"/>
      <c r="BS755" s="27"/>
      <c r="BT755" s="27"/>
      <c r="BU755" s="27"/>
      <c r="BV755" s="27"/>
      <c r="BW755" s="27"/>
      <c r="BX755" s="27"/>
      <c r="BY755" s="27"/>
      <c r="BZ755" s="27"/>
      <c r="CA755" s="27"/>
      <c r="CB755" s="27"/>
      <c r="CC755" s="27"/>
      <c r="CD755" s="27"/>
      <c r="CE755" s="27"/>
      <c r="CF755" s="27"/>
      <c r="CG755" s="27"/>
      <c r="CH755" s="27"/>
      <c r="CI755" s="27"/>
      <c r="CJ755" s="27"/>
      <c r="CK755" s="27"/>
      <c r="CL755" s="27"/>
      <c r="CM755" s="27"/>
      <c r="CN755" s="27"/>
      <c r="CO755" s="27"/>
      <c r="CP755" s="27"/>
      <c r="CQ755" s="27"/>
      <c r="CR755" s="27"/>
      <c r="CS755" s="27"/>
      <c r="CT755" s="27"/>
      <c r="CU755" s="27"/>
      <c r="CV755" s="27"/>
    </row>
    <row r="756" spans="1:100" ht="13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7"/>
      <c r="BP756" s="27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  <c r="CB756" s="27"/>
      <c r="CC756" s="27"/>
      <c r="CD756" s="27"/>
      <c r="CE756" s="27"/>
      <c r="CF756" s="27"/>
      <c r="CG756" s="27"/>
      <c r="CH756" s="27"/>
      <c r="CI756" s="27"/>
      <c r="CJ756" s="27"/>
      <c r="CK756" s="27"/>
      <c r="CL756" s="27"/>
      <c r="CM756" s="27"/>
      <c r="CN756" s="27"/>
      <c r="CO756" s="27"/>
      <c r="CP756" s="27"/>
      <c r="CQ756" s="27"/>
      <c r="CR756" s="27"/>
      <c r="CS756" s="27"/>
      <c r="CT756" s="27"/>
      <c r="CU756" s="27"/>
      <c r="CV756" s="27"/>
    </row>
    <row r="757" spans="1:100" ht="13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7"/>
      <c r="BS757" s="27"/>
      <c r="BT757" s="27"/>
      <c r="BU757" s="27"/>
      <c r="BV757" s="27"/>
      <c r="BW757" s="27"/>
      <c r="BX757" s="27"/>
      <c r="BY757" s="27"/>
      <c r="BZ757" s="27"/>
      <c r="CA757" s="27"/>
      <c r="CB757" s="27"/>
      <c r="CC757" s="27"/>
      <c r="CD757" s="27"/>
      <c r="CE757" s="27"/>
      <c r="CF757" s="27"/>
      <c r="CG757" s="27"/>
      <c r="CH757" s="27"/>
      <c r="CI757" s="27"/>
      <c r="CJ757" s="27"/>
      <c r="CK757" s="27"/>
      <c r="CL757" s="27"/>
      <c r="CM757" s="27"/>
      <c r="CN757" s="27"/>
      <c r="CO757" s="27"/>
      <c r="CP757" s="27"/>
      <c r="CQ757" s="27"/>
      <c r="CR757" s="27"/>
      <c r="CS757" s="27"/>
      <c r="CT757" s="27"/>
      <c r="CU757" s="27"/>
      <c r="CV757" s="27"/>
    </row>
    <row r="758" spans="1:100" ht="13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  <c r="CB758" s="27"/>
      <c r="CC758" s="27"/>
      <c r="CD758" s="27"/>
      <c r="CE758" s="27"/>
      <c r="CF758" s="27"/>
      <c r="CG758" s="27"/>
      <c r="CH758" s="27"/>
      <c r="CI758" s="27"/>
      <c r="CJ758" s="27"/>
      <c r="CK758" s="27"/>
      <c r="CL758" s="27"/>
      <c r="CM758" s="27"/>
      <c r="CN758" s="27"/>
      <c r="CO758" s="27"/>
      <c r="CP758" s="27"/>
      <c r="CQ758" s="27"/>
      <c r="CR758" s="27"/>
      <c r="CS758" s="27"/>
      <c r="CT758" s="27"/>
      <c r="CU758" s="27"/>
      <c r="CV758" s="27"/>
    </row>
    <row r="759" spans="1:100" ht="13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7"/>
      <c r="BP759" s="27"/>
      <c r="BQ759" s="27"/>
      <c r="BR759" s="27"/>
      <c r="BS759" s="27"/>
      <c r="BT759" s="27"/>
      <c r="BU759" s="27"/>
      <c r="BV759" s="27"/>
      <c r="BW759" s="27"/>
      <c r="BX759" s="27"/>
      <c r="BY759" s="27"/>
      <c r="BZ759" s="27"/>
      <c r="CA759" s="27"/>
      <c r="CB759" s="27"/>
      <c r="CC759" s="27"/>
      <c r="CD759" s="27"/>
      <c r="CE759" s="27"/>
      <c r="CF759" s="27"/>
      <c r="CG759" s="27"/>
      <c r="CH759" s="27"/>
      <c r="CI759" s="27"/>
      <c r="CJ759" s="27"/>
      <c r="CK759" s="27"/>
      <c r="CL759" s="27"/>
      <c r="CM759" s="27"/>
      <c r="CN759" s="27"/>
      <c r="CO759" s="27"/>
      <c r="CP759" s="27"/>
      <c r="CQ759" s="27"/>
      <c r="CR759" s="27"/>
      <c r="CS759" s="27"/>
      <c r="CT759" s="27"/>
      <c r="CU759" s="27"/>
      <c r="CV759" s="27"/>
    </row>
    <row r="760" spans="1:100" ht="13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  <c r="CB760" s="27"/>
      <c r="CC760" s="27"/>
      <c r="CD760" s="27"/>
      <c r="CE760" s="27"/>
      <c r="CF760" s="27"/>
      <c r="CG760" s="27"/>
      <c r="CH760" s="27"/>
      <c r="CI760" s="27"/>
      <c r="CJ760" s="27"/>
      <c r="CK760" s="27"/>
      <c r="CL760" s="27"/>
      <c r="CM760" s="27"/>
      <c r="CN760" s="27"/>
      <c r="CO760" s="27"/>
      <c r="CP760" s="27"/>
      <c r="CQ760" s="27"/>
      <c r="CR760" s="27"/>
      <c r="CS760" s="27"/>
      <c r="CT760" s="27"/>
      <c r="CU760" s="27"/>
      <c r="CV760" s="27"/>
    </row>
    <row r="761" spans="1:100" ht="13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</row>
    <row r="762" spans="1:100" ht="13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7"/>
      <c r="BP762" s="27"/>
      <c r="BQ762" s="27"/>
      <c r="BR762" s="27"/>
      <c r="BS762" s="27"/>
      <c r="BT762" s="27"/>
      <c r="BU762" s="27"/>
      <c r="BV762" s="27"/>
      <c r="BW762" s="27"/>
      <c r="BX762" s="27"/>
      <c r="BY762" s="27"/>
      <c r="BZ762" s="27"/>
      <c r="CA762" s="27"/>
      <c r="CB762" s="27"/>
      <c r="CC762" s="27"/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  <c r="CP762" s="27"/>
      <c r="CQ762" s="27"/>
      <c r="CR762" s="27"/>
      <c r="CS762" s="27"/>
      <c r="CT762" s="27"/>
      <c r="CU762" s="27"/>
      <c r="CV762" s="27"/>
    </row>
    <row r="763" spans="1:100" ht="13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7"/>
      <c r="BP763" s="27"/>
      <c r="BQ763" s="27"/>
      <c r="BR763" s="27"/>
      <c r="BS763" s="27"/>
      <c r="BT763" s="27"/>
      <c r="BU763" s="27"/>
      <c r="BV763" s="27"/>
      <c r="BW763" s="27"/>
      <c r="BX763" s="27"/>
      <c r="BY763" s="27"/>
      <c r="BZ763" s="27"/>
      <c r="CA763" s="27"/>
      <c r="CB763" s="27"/>
      <c r="CC763" s="27"/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  <c r="CP763" s="27"/>
      <c r="CQ763" s="27"/>
      <c r="CR763" s="27"/>
      <c r="CS763" s="27"/>
      <c r="CT763" s="27"/>
      <c r="CU763" s="27"/>
      <c r="CV763" s="27"/>
    </row>
    <row r="764" spans="1:100" ht="13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  <c r="CC764" s="27"/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  <c r="CP764" s="27"/>
      <c r="CQ764" s="27"/>
      <c r="CR764" s="27"/>
      <c r="CS764" s="27"/>
      <c r="CT764" s="27"/>
      <c r="CU764" s="27"/>
      <c r="CV764" s="27"/>
    </row>
    <row r="765" spans="1:100" ht="13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7"/>
      <c r="BP765" s="27"/>
      <c r="BQ765" s="27"/>
      <c r="BR765" s="27"/>
      <c r="BS765" s="27"/>
      <c r="BT765" s="27"/>
      <c r="BU765" s="27"/>
      <c r="BV765" s="27"/>
      <c r="BW765" s="27"/>
      <c r="BX765" s="27"/>
      <c r="BY765" s="27"/>
      <c r="BZ765" s="27"/>
      <c r="CA765" s="27"/>
      <c r="CB765" s="27"/>
      <c r="CC765" s="27"/>
      <c r="CD765" s="27"/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  <c r="CP765" s="27"/>
      <c r="CQ765" s="27"/>
      <c r="CR765" s="27"/>
      <c r="CS765" s="27"/>
      <c r="CT765" s="27"/>
      <c r="CU765" s="27"/>
      <c r="CV765" s="27"/>
    </row>
    <row r="766" spans="1:100" ht="13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7"/>
      <c r="BP766" s="27"/>
      <c r="BQ766" s="27"/>
      <c r="BR766" s="27"/>
      <c r="BS766" s="27"/>
      <c r="BT766" s="27"/>
      <c r="BU766" s="27"/>
      <c r="BV766" s="27"/>
      <c r="BW766" s="27"/>
      <c r="BX766" s="27"/>
      <c r="BY766" s="27"/>
      <c r="BZ766" s="27"/>
      <c r="CA766" s="27"/>
      <c r="CB766" s="27"/>
      <c r="CC766" s="27"/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  <c r="CP766" s="27"/>
      <c r="CQ766" s="27"/>
      <c r="CR766" s="27"/>
      <c r="CS766" s="27"/>
      <c r="CT766" s="27"/>
      <c r="CU766" s="27"/>
      <c r="CV766" s="27"/>
    </row>
    <row r="767" spans="1:100" ht="13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/>
      <c r="BR767" s="27"/>
      <c r="BS767" s="27"/>
      <c r="BT767" s="27"/>
      <c r="BU767" s="27"/>
      <c r="BV767" s="27"/>
      <c r="BW767" s="27"/>
      <c r="BX767" s="27"/>
      <c r="BY767" s="27"/>
      <c r="BZ767" s="27"/>
      <c r="CA767" s="27"/>
      <c r="CB767" s="27"/>
      <c r="CC767" s="27"/>
      <c r="CD767" s="27"/>
      <c r="CE767" s="27"/>
      <c r="CF767" s="27"/>
      <c r="CG767" s="27"/>
      <c r="CH767" s="27"/>
      <c r="CI767" s="27"/>
      <c r="CJ767" s="27"/>
      <c r="CK767" s="27"/>
      <c r="CL767" s="27"/>
      <c r="CM767" s="27"/>
      <c r="CN767" s="27"/>
      <c r="CO767" s="27"/>
      <c r="CP767" s="27"/>
      <c r="CQ767" s="27"/>
      <c r="CR767" s="27"/>
      <c r="CS767" s="27"/>
      <c r="CT767" s="27"/>
      <c r="CU767" s="27"/>
      <c r="CV767" s="27"/>
    </row>
    <row r="768" spans="1:100" ht="13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7"/>
      <c r="CQ768" s="27"/>
      <c r="CR768" s="27"/>
      <c r="CS768" s="27"/>
      <c r="CT768" s="27"/>
      <c r="CU768" s="27"/>
      <c r="CV768" s="27"/>
    </row>
    <row r="769" spans="1:100" ht="13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R769" s="27"/>
      <c r="BS769" s="27"/>
      <c r="BT769" s="27"/>
      <c r="BU769" s="27"/>
      <c r="BV769" s="27"/>
      <c r="BW769" s="27"/>
      <c r="BX769" s="27"/>
      <c r="BY769" s="27"/>
      <c r="BZ769" s="27"/>
      <c r="CA769" s="27"/>
      <c r="CB769" s="27"/>
      <c r="CC769" s="27"/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  <c r="CP769" s="27"/>
      <c r="CQ769" s="27"/>
      <c r="CR769" s="27"/>
      <c r="CS769" s="27"/>
      <c r="CT769" s="27"/>
      <c r="CU769" s="27"/>
      <c r="CV769" s="27"/>
    </row>
    <row r="770" spans="1:100" ht="13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7"/>
      <c r="BP770" s="27"/>
      <c r="BQ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  <c r="CC770" s="27"/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  <c r="CP770" s="27"/>
      <c r="CQ770" s="27"/>
      <c r="CR770" s="27"/>
      <c r="CS770" s="27"/>
      <c r="CT770" s="27"/>
      <c r="CU770" s="27"/>
      <c r="CV770" s="27"/>
    </row>
    <row r="771" spans="1:100" ht="13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7"/>
      <c r="BS771" s="27"/>
      <c r="BT771" s="27"/>
      <c r="BU771" s="27"/>
      <c r="BV771" s="27"/>
      <c r="BW771" s="27"/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  <c r="CP771" s="27"/>
      <c r="CQ771" s="27"/>
      <c r="CR771" s="27"/>
      <c r="CS771" s="27"/>
      <c r="CT771" s="27"/>
      <c r="CU771" s="27"/>
      <c r="CV771" s="27"/>
    </row>
    <row r="772" spans="1:100" ht="13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</row>
    <row r="773" spans="1:100" ht="13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7"/>
      <c r="BS773" s="27"/>
      <c r="BT773" s="27"/>
      <c r="BU773" s="27"/>
      <c r="BV773" s="27"/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7"/>
      <c r="CQ773" s="27"/>
      <c r="CR773" s="27"/>
      <c r="CS773" s="27"/>
      <c r="CT773" s="27"/>
      <c r="CU773" s="27"/>
      <c r="CV773" s="27"/>
    </row>
    <row r="774" spans="1:100" ht="13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7"/>
      <c r="CQ774" s="27"/>
      <c r="CR774" s="27"/>
      <c r="CS774" s="27"/>
      <c r="CT774" s="27"/>
      <c r="CU774" s="27"/>
      <c r="CV774" s="27"/>
    </row>
    <row r="775" spans="1:100" ht="13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7"/>
      <c r="BS775" s="27"/>
      <c r="BT775" s="27"/>
      <c r="BU775" s="27"/>
      <c r="BV775" s="27"/>
      <c r="BW775" s="27"/>
      <c r="BX775" s="27"/>
      <c r="BY775" s="27"/>
      <c r="BZ775" s="27"/>
      <c r="CA775" s="27"/>
      <c r="CB775" s="27"/>
      <c r="CC775" s="27"/>
      <c r="CD775" s="27"/>
      <c r="CE775" s="27"/>
      <c r="CF775" s="27"/>
      <c r="CG775" s="27"/>
      <c r="CH775" s="27"/>
      <c r="CI775" s="27"/>
      <c r="CJ775" s="27"/>
      <c r="CK775" s="27"/>
      <c r="CL775" s="27"/>
      <c r="CM775" s="27"/>
      <c r="CN775" s="27"/>
      <c r="CO775" s="27"/>
      <c r="CP775" s="27"/>
      <c r="CQ775" s="27"/>
      <c r="CR775" s="27"/>
      <c r="CS775" s="27"/>
      <c r="CT775" s="27"/>
      <c r="CU775" s="27"/>
      <c r="CV775" s="27"/>
    </row>
    <row r="776" spans="1:100" ht="13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7"/>
      <c r="BO776" s="27"/>
      <c r="BP776" s="27"/>
      <c r="BQ776" s="27"/>
      <c r="BR776" s="27"/>
      <c r="BS776" s="27"/>
      <c r="BT776" s="27"/>
      <c r="BU776" s="27"/>
      <c r="BV776" s="27"/>
      <c r="BW776" s="27"/>
      <c r="BX776" s="27"/>
      <c r="BY776" s="27"/>
      <c r="BZ776" s="27"/>
      <c r="CA776" s="27"/>
      <c r="CB776" s="27"/>
      <c r="CC776" s="27"/>
      <c r="CD776" s="27"/>
      <c r="CE776" s="27"/>
      <c r="CF776" s="27"/>
      <c r="CG776" s="27"/>
      <c r="CH776" s="27"/>
      <c r="CI776" s="27"/>
      <c r="CJ776" s="27"/>
      <c r="CK776" s="27"/>
      <c r="CL776" s="27"/>
      <c r="CM776" s="27"/>
      <c r="CN776" s="27"/>
      <c r="CO776" s="27"/>
      <c r="CP776" s="27"/>
      <c r="CQ776" s="27"/>
      <c r="CR776" s="27"/>
      <c r="CS776" s="27"/>
      <c r="CT776" s="27"/>
      <c r="CU776" s="27"/>
      <c r="CV776" s="27"/>
    </row>
    <row r="777" spans="1:100" ht="13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7"/>
      <c r="BP777" s="27"/>
      <c r="BQ777" s="27"/>
      <c r="BR777" s="27"/>
      <c r="BS777" s="27"/>
      <c r="BT777" s="27"/>
      <c r="BU777" s="27"/>
      <c r="BV777" s="27"/>
      <c r="BW777" s="27"/>
      <c r="BX777" s="27"/>
      <c r="BY777" s="27"/>
      <c r="BZ777" s="27"/>
      <c r="CA777" s="27"/>
      <c r="CB777" s="27"/>
      <c r="CC777" s="27"/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  <c r="CP777" s="27"/>
      <c r="CQ777" s="27"/>
      <c r="CR777" s="27"/>
      <c r="CS777" s="27"/>
      <c r="CT777" s="27"/>
      <c r="CU777" s="27"/>
      <c r="CV777" s="27"/>
    </row>
    <row r="778" spans="1:100" ht="13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7"/>
      <c r="CQ778" s="27"/>
      <c r="CR778" s="27"/>
      <c r="CS778" s="27"/>
      <c r="CT778" s="27"/>
      <c r="CU778" s="27"/>
      <c r="CV778" s="27"/>
    </row>
    <row r="779" spans="1:100" ht="13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7"/>
      <c r="BO779" s="27"/>
      <c r="BP779" s="27"/>
      <c r="BQ779" s="27"/>
      <c r="BR779" s="27"/>
      <c r="BS779" s="27"/>
      <c r="BT779" s="27"/>
      <c r="BU779" s="27"/>
      <c r="BV779" s="27"/>
      <c r="BW779" s="27"/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  <c r="CP779" s="27"/>
      <c r="CQ779" s="27"/>
      <c r="CR779" s="27"/>
      <c r="CS779" s="27"/>
      <c r="CT779" s="27"/>
      <c r="CU779" s="27"/>
      <c r="CV779" s="27"/>
    </row>
    <row r="780" spans="1:100" ht="13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27"/>
      <c r="BS780" s="27"/>
      <c r="BT780" s="27"/>
      <c r="BU780" s="27"/>
      <c r="BV780" s="27"/>
      <c r="BW780" s="27"/>
      <c r="BX780" s="27"/>
      <c r="BY780" s="27"/>
      <c r="BZ780" s="27"/>
      <c r="CA780" s="27"/>
      <c r="CB780" s="27"/>
      <c r="CC780" s="27"/>
      <c r="CD780" s="27"/>
      <c r="CE780" s="27"/>
      <c r="CF780" s="27"/>
      <c r="CG780" s="27"/>
      <c r="CH780" s="27"/>
      <c r="CI780" s="27"/>
      <c r="CJ780" s="27"/>
      <c r="CK780" s="27"/>
      <c r="CL780" s="27"/>
      <c r="CM780" s="27"/>
      <c r="CN780" s="27"/>
      <c r="CO780" s="27"/>
      <c r="CP780" s="27"/>
      <c r="CQ780" s="27"/>
      <c r="CR780" s="27"/>
      <c r="CS780" s="27"/>
      <c r="CT780" s="27"/>
      <c r="CU780" s="27"/>
      <c r="CV780" s="27"/>
    </row>
    <row r="781" spans="1:100" ht="13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27"/>
      <c r="BS781" s="27"/>
      <c r="BT781" s="27"/>
      <c r="BU781" s="27"/>
      <c r="BV781" s="27"/>
      <c r="BW781" s="27"/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  <c r="CI781" s="27"/>
      <c r="CJ781" s="27"/>
      <c r="CK781" s="27"/>
      <c r="CL781" s="27"/>
      <c r="CM781" s="27"/>
      <c r="CN781" s="27"/>
      <c r="CO781" s="27"/>
      <c r="CP781" s="27"/>
      <c r="CQ781" s="27"/>
      <c r="CR781" s="27"/>
      <c r="CS781" s="27"/>
      <c r="CT781" s="27"/>
      <c r="CU781" s="27"/>
      <c r="CV781" s="27"/>
    </row>
    <row r="782" spans="1:100" ht="13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7"/>
      <c r="CQ782" s="27"/>
      <c r="CR782" s="27"/>
      <c r="CS782" s="27"/>
      <c r="CT782" s="27"/>
      <c r="CU782" s="27"/>
      <c r="CV782" s="27"/>
    </row>
    <row r="783" spans="1:100" ht="13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7"/>
      <c r="BS783" s="27"/>
      <c r="BT783" s="27"/>
      <c r="BU783" s="27"/>
      <c r="BV783" s="27"/>
      <c r="BW783" s="27"/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  <c r="CP783" s="27"/>
      <c r="CQ783" s="27"/>
      <c r="CR783" s="27"/>
      <c r="CS783" s="27"/>
      <c r="CT783" s="27"/>
      <c r="CU783" s="27"/>
      <c r="CV783" s="27"/>
    </row>
    <row r="784" spans="1:100" ht="13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7"/>
      <c r="BO784" s="27"/>
      <c r="BP784" s="27"/>
      <c r="BQ784" s="27"/>
      <c r="BR784" s="27"/>
      <c r="BS784" s="27"/>
      <c r="BT784" s="27"/>
      <c r="BU784" s="27"/>
      <c r="BV784" s="27"/>
      <c r="BW784" s="27"/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  <c r="CP784" s="27"/>
      <c r="CQ784" s="27"/>
      <c r="CR784" s="27"/>
      <c r="CS784" s="27"/>
      <c r="CT784" s="27"/>
      <c r="CU784" s="27"/>
      <c r="CV784" s="27"/>
    </row>
    <row r="785" spans="1:100" ht="13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7"/>
      <c r="BS785" s="27"/>
      <c r="BT785" s="27"/>
      <c r="BU785" s="27"/>
      <c r="BV785" s="27"/>
      <c r="BW785" s="27"/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  <c r="CP785" s="27"/>
      <c r="CQ785" s="27"/>
      <c r="CR785" s="27"/>
      <c r="CS785" s="27"/>
      <c r="CT785" s="27"/>
      <c r="CU785" s="27"/>
      <c r="CV785" s="27"/>
    </row>
    <row r="786" spans="1:100" ht="13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7"/>
      <c r="BS786" s="27"/>
      <c r="BT786" s="27"/>
      <c r="BU786" s="27"/>
      <c r="BV786" s="27"/>
      <c r="BW786" s="27"/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  <c r="CP786" s="27"/>
      <c r="CQ786" s="27"/>
      <c r="CR786" s="27"/>
      <c r="CS786" s="27"/>
      <c r="CT786" s="27"/>
      <c r="CU786" s="27"/>
      <c r="CV786" s="27"/>
    </row>
    <row r="787" spans="1:100" ht="13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7"/>
      <c r="BS787" s="27"/>
      <c r="BT787" s="27"/>
      <c r="BU787" s="27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7"/>
      <c r="CQ787" s="27"/>
      <c r="CR787" s="27"/>
      <c r="CS787" s="27"/>
      <c r="CT787" s="27"/>
      <c r="CU787" s="27"/>
      <c r="CV787" s="27"/>
    </row>
    <row r="788" spans="1:100" ht="13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7"/>
      <c r="BO788" s="27"/>
      <c r="BP788" s="27"/>
      <c r="BQ788" s="27"/>
      <c r="BR788" s="27"/>
      <c r="BS788" s="27"/>
      <c r="BT788" s="27"/>
      <c r="BU788" s="27"/>
      <c r="BV788" s="27"/>
      <c r="BW788" s="27"/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  <c r="CP788" s="27"/>
      <c r="CQ788" s="27"/>
      <c r="CR788" s="27"/>
      <c r="CS788" s="27"/>
      <c r="CT788" s="27"/>
      <c r="CU788" s="27"/>
      <c r="CV788" s="27"/>
    </row>
    <row r="789" spans="1:100" ht="13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7"/>
      <c r="BS789" s="27"/>
      <c r="BT789" s="27"/>
      <c r="BU789" s="27"/>
      <c r="BV789" s="27"/>
      <c r="BW789" s="27"/>
      <c r="BX789" s="27"/>
      <c r="BY789" s="27"/>
      <c r="BZ789" s="27"/>
      <c r="CA789" s="27"/>
      <c r="CB789" s="27"/>
      <c r="CC789" s="27"/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  <c r="CP789" s="27"/>
      <c r="CQ789" s="27"/>
      <c r="CR789" s="27"/>
      <c r="CS789" s="27"/>
      <c r="CT789" s="27"/>
      <c r="CU789" s="27"/>
      <c r="CV789" s="27"/>
    </row>
    <row r="790" spans="1:100" ht="13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7"/>
      <c r="BS790" s="27"/>
      <c r="BT790" s="27"/>
      <c r="BU790" s="27"/>
      <c r="BV790" s="27"/>
      <c r="BW790" s="27"/>
      <c r="BX790" s="27"/>
      <c r="BY790" s="27"/>
      <c r="BZ790" s="27"/>
      <c r="CA790" s="27"/>
      <c r="CB790" s="27"/>
      <c r="CC790" s="27"/>
      <c r="CD790" s="27"/>
      <c r="CE790" s="27"/>
      <c r="CF790" s="27"/>
      <c r="CG790" s="27"/>
      <c r="CH790" s="27"/>
      <c r="CI790" s="27"/>
      <c r="CJ790" s="27"/>
      <c r="CK790" s="27"/>
      <c r="CL790" s="27"/>
      <c r="CM790" s="27"/>
      <c r="CN790" s="27"/>
      <c r="CO790" s="27"/>
      <c r="CP790" s="27"/>
      <c r="CQ790" s="27"/>
      <c r="CR790" s="27"/>
      <c r="CS790" s="27"/>
      <c r="CT790" s="27"/>
      <c r="CU790" s="27"/>
      <c r="CV790" s="27"/>
    </row>
    <row r="791" spans="1:100" ht="13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7"/>
      <c r="BS791" s="27"/>
      <c r="BT791" s="27"/>
      <c r="BU791" s="27"/>
      <c r="BV791" s="27"/>
      <c r="BW791" s="27"/>
      <c r="BX791" s="27"/>
      <c r="BY791" s="27"/>
      <c r="BZ791" s="27"/>
      <c r="CA791" s="27"/>
      <c r="CB791" s="27"/>
      <c r="CC791" s="27"/>
      <c r="CD791" s="27"/>
      <c r="CE791" s="27"/>
      <c r="CF791" s="27"/>
      <c r="CG791" s="27"/>
      <c r="CH791" s="27"/>
      <c r="CI791" s="27"/>
      <c r="CJ791" s="27"/>
      <c r="CK791" s="27"/>
      <c r="CL791" s="27"/>
      <c r="CM791" s="27"/>
      <c r="CN791" s="27"/>
      <c r="CO791" s="27"/>
      <c r="CP791" s="27"/>
      <c r="CQ791" s="27"/>
      <c r="CR791" s="27"/>
      <c r="CS791" s="27"/>
      <c r="CT791" s="27"/>
      <c r="CU791" s="27"/>
      <c r="CV791" s="27"/>
    </row>
    <row r="792" spans="1:100" ht="13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7"/>
      <c r="BS792" s="27"/>
      <c r="BT792" s="27"/>
      <c r="BU792" s="27"/>
      <c r="BV792" s="27"/>
      <c r="BW792" s="27"/>
      <c r="BX792" s="27"/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7"/>
      <c r="CQ792" s="27"/>
      <c r="CR792" s="27"/>
      <c r="CS792" s="27"/>
      <c r="CT792" s="27"/>
      <c r="CU792" s="27"/>
      <c r="CV792" s="27"/>
    </row>
    <row r="793" spans="1:100" ht="13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O793" s="27"/>
      <c r="BP793" s="27"/>
      <c r="BQ793" s="27"/>
      <c r="BR793" s="27"/>
      <c r="BS793" s="27"/>
      <c r="BT793" s="27"/>
      <c r="BU793" s="27"/>
      <c r="BV793" s="27"/>
      <c r="BW793" s="27"/>
      <c r="BX793" s="27"/>
      <c r="BY793" s="27"/>
      <c r="BZ793" s="27"/>
      <c r="CA793" s="27"/>
      <c r="CB793" s="27"/>
      <c r="CC793" s="27"/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  <c r="CP793" s="27"/>
      <c r="CQ793" s="27"/>
      <c r="CR793" s="27"/>
      <c r="CS793" s="27"/>
      <c r="CT793" s="27"/>
      <c r="CU793" s="27"/>
      <c r="CV793" s="27"/>
    </row>
    <row r="794" spans="1:100" ht="13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  <c r="CC794" s="27"/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  <c r="CP794" s="27"/>
      <c r="CQ794" s="27"/>
      <c r="CR794" s="27"/>
      <c r="CS794" s="27"/>
      <c r="CT794" s="27"/>
      <c r="CU794" s="27"/>
      <c r="CV794" s="27"/>
    </row>
    <row r="795" spans="1:100" ht="13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7"/>
      <c r="BS795" s="27"/>
      <c r="BT795" s="27"/>
      <c r="BU795" s="27"/>
      <c r="BV795" s="27"/>
      <c r="BW795" s="27"/>
      <c r="BX795" s="27"/>
      <c r="BY795" s="27"/>
      <c r="BZ795" s="27"/>
      <c r="CA795" s="27"/>
      <c r="CB795" s="27"/>
      <c r="CC795" s="27"/>
      <c r="CD795" s="27"/>
      <c r="CE795" s="27"/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  <c r="CP795" s="27"/>
      <c r="CQ795" s="27"/>
      <c r="CR795" s="27"/>
      <c r="CS795" s="27"/>
      <c r="CT795" s="27"/>
      <c r="CU795" s="27"/>
      <c r="CV795" s="27"/>
    </row>
    <row r="796" spans="1:100" ht="13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7"/>
      <c r="CQ796" s="27"/>
      <c r="CR796" s="27"/>
      <c r="CS796" s="27"/>
      <c r="CT796" s="27"/>
      <c r="CU796" s="27"/>
      <c r="CV796" s="27"/>
    </row>
    <row r="797" spans="1:100" ht="13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7"/>
      <c r="BS797" s="27"/>
      <c r="BT797" s="27"/>
      <c r="BU797" s="27"/>
      <c r="BV797" s="27"/>
      <c r="BW797" s="27"/>
      <c r="BX797" s="27"/>
      <c r="BY797" s="27"/>
      <c r="BZ797" s="27"/>
      <c r="CA797" s="27"/>
      <c r="CB797" s="27"/>
      <c r="CC797" s="27"/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/>
      <c r="CP797" s="27"/>
      <c r="CQ797" s="27"/>
      <c r="CR797" s="27"/>
      <c r="CS797" s="27"/>
      <c r="CT797" s="27"/>
      <c r="CU797" s="27"/>
      <c r="CV797" s="27"/>
    </row>
    <row r="798" spans="1:100" ht="13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/>
      <c r="BO798" s="27"/>
      <c r="BP798" s="27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  <c r="CC798" s="27"/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  <c r="CP798" s="27"/>
      <c r="CQ798" s="27"/>
      <c r="CR798" s="27"/>
      <c r="CS798" s="27"/>
      <c r="CT798" s="27"/>
      <c r="CU798" s="27"/>
      <c r="CV798" s="27"/>
    </row>
    <row r="799" spans="1:100" ht="13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7"/>
      <c r="BP799" s="27"/>
      <c r="BQ799" s="27"/>
      <c r="BR799" s="27"/>
      <c r="BS799" s="27"/>
      <c r="BT799" s="27"/>
      <c r="BU799" s="27"/>
      <c r="BV799" s="27"/>
      <c r="BW799" s="27"/>
      <c r="BX799" s="27"/>
      <c r="BY799" s="27"/>
      <c r="BZ799" s="27"/>
      <c r="CA799" s="27"/>
      <c r="CB799" s="27"/>
      <c r="CC799" s="27"/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  <c r="CP799" s="27"/>
      <c r="CQ799" s="27"/>
      <c r="CR799" s="27"/>
      <c r="CS799" s="27"/>
      <c r="CT799" s="27"/>
      <c r="CU799" s="27"/>
      <c r="CV799" s="27"/>
    </row>
    <row r="800" spans="1:100" ht="13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7"/>
      <c r="CQ800" s="27"/>
      <c r="CR800" s="27"/>
      <c r="CS800" s="27"/>
      <c r="CT800" s="27"/>
      <c r="CU800" s="27"/>
      <c r="CV800" s="27"/>
    </row>
    <row r="801" spans="1:100" ht="13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7"/>
      <c r="BS801" s="27"/>
      <c r="BT801" s="27"/>
      <c r="BU801" s="27"/>
      <c r="BV801" s="27"/>
      <c r="BW801" s="27"/>
      <c r="BX801" s="27"/>
      <c r="BY801" s="27"/>
      <c r="BZ801" s="27"/>
      <c r="CA801" s="27"/>
      <c r="CB801" s="27"/>
      <c r="CC801" s="27"/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7"/>
      <c r="CQ801" s="27"/>
      <c r="CR801" s="27"/>
      <c r="CS801" s="27"/>
      <c r="CT801" s="27"/>
      <c r="CU801" s="27"/>
      <c r="CV801" s="27"/>
    </row>
    <row r="802" spans="1:100" ht="13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7"/>
      <c r="CQ802" s="27"/>
      <c r="CR802" s="27"/>
      <c r="CS802" s="27"/>
      <c r="CT802" s="27"/>
      <c r="CU802" s="27"/>
      <c r="CV802" s="27"/>
    </row>
    <row r="803" spans="1:100" ht="13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/>
      <c r="BQ803" s="27"/>
      <c r="BR803" s="27"/>
      <c r="BS803" s="27"/>
      <c r="BT803" s="27"/>
      <c r="BU803" s="27"/>
      <c r="BV803" s="27"/>
      <c r="BW803" s="27"/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7"/>
      <c r="CQ803" s="27"/>
      <c r="CR803" s="27"/>
      <c r="CS803" s="27"/>
      <c r="CT803" s="27"/>
      <c r="CU803" s="27"/>
      <c r="CV803" s="27"/>
    </row>
    <row r="804" spans="1:100" ht="13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  <c r="CP804" s="27"/>
      <c r="CQ804" s="27"/>
      <c r="CR804" s="27"/>
      <c r="CS804" s="27"/>
      <c r="CT804" s="27"/>
      <c r="CU804" s="27"/>
      <c r="CV804" s="27"/>
    </row>
    <row r="805" spans="1:100" ht="13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7"/>
      <c r="CQ805" s="27"/>
      <c r="CR805" s="27"/>
      <c r="CS805" s="27"/>
      <c r="CT805" s="27"/>
      <c r="CU805" s="27"/>
      <c r="CV805" s="27"/>
    </row>
    <row r="806" spans="1:100" ht="13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7"/>
      <c r="CQ806" s="27"/>
      <c r="CR806" s="27"/>
      <c r="CS806" s="27"/>
      <c r="CT806" s="27"/>
      <c r="CU806" s="27"/>
      <c r="CV806" s="27"/>
    </row>
    <row r="807" spans="1:100" ht="13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7"/>
      <c r="CQ807" s="27"/>
      <c r="CR807" s="27"/>
      <c r="CS807" s="27"/>
      <c r="CT807" s="27"/>
      <c r="CU807" s="27"/>
      <c r="CV807" s="27"/>
    </row>
    <row r="808" spans="1:100" ht="13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7"/>
      <c r="CQ808" s="27"/>
      <c r="CR808" s="27"/>
      <c r="CS808" s="27"/>
      <c r="CT808" s="27"/>
      <c r="CU808" s="27"/>
      <c r="CV808" s="27"/>
    </row>
    <row r="809" spans="1:100" ht="13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7"/>
      <c r="BS809" s="27"/>
      <c r="BT809" s="27"/>
      <c r="BU809" s="27"/>
      <c r="BV809" s="27"/>
      <c r="BW809" s="27"/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7"/>
      <c r="CQ809" s="27"/>
      <c r="CR809" s="27"/>
      <c r="CS809" s="27"/>
      <c r="CT809" s="27"/>
      <c r="CU809" s="27"/>
      <c r="CV809" s="27"/>
    </row>
    <row r="810" spans="1:100" ht="13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27"/>
      <c r="CE810" s="27"/>
      <c r="CF810" s="27"/>
      <c r="CG810" s="27"/>
      <c r="CH810" s="27"/>
      <c r="CI810" s="27"/>
      <c r="CJ810" s="27"/>
      <c r="CK810" s="27"/>
      <c r="CL810" s="27"/>
      <c r="CM810" s="27"/>
      <c r="CN810" s="27"/>
      <c r="CO810" s="27"/>
      <c r="CP810" s="27"/>
      <c r="CQ810" s="27"/>
      <c r="CR810" s="27"/>
      <c r="CS810" s="27"/>
      <c r="CT810" s="27"/>
      <c r="CU810" s="27"/>
      <c r="CV810" s="27"/>
    </row>
    <row r="811" spans="1:100" ht="13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  <c r="CB811" s="27"/>
      <c r="CC811" s="27"/>
      <c r="CD811" s="27"/>
      <c r="CE811" s="27"/>
      <c r="CF811" s="27"/>
      <c r="CG811" s="27"/>
      <c r="CH811" s="27"/>
      <c r="CI811" s="27"/>
      <c r="CJ811" s="27"/>
      <c r="CK811" s="27"/>
      <c r="CL811" s="27"/>
      <c r="CM811" s="27"/>
      <c r="CN811" s="27"/>
      <c r="CO811" s="27"/>
      <c r="CP811" s="27"/>
      <c r="CQ811" s="27"/>
      <c r="CR811" s="27"/>
      <c r="CS811" s="27"/>
      <c r="CT811" s="27"/>
      <c r="CU811" s="27"/>
      <c r="CV811" s="27"/>
    </row>
    <row r="812" spans="1:100" ht="13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27"/>
      <c r="BP812" s="27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  <c r="CB812" s="27"/>
      <c r="CC812" s="27"/>
      <c r="CD812" s="27"/>
      <c r="CE812" s="27"/>
      <c r="CF812" s="27"/>
      <c r="CG812" s="27"/>
      <c r="CH812" s="27"/>
      <c r="CI812" s="27"/>
      <c r="CJ812" s="27"/>
      <c r="CK812" s="27"/>
      <c r="CL812" s="27"/>
      <c r="CM812" s="27"/>
      <c r="CN812" s="27"/>
      <c r="CO812" s="27"/>
      <c r="CP812" s="27"/>
      <c r="CQ812" s="27"/>
      <c r="CR812" s="27"/>
      <c r="CS812" s="27"/>
      <c r="CT812" s="27"/>
      <c r="CU812" s="27"/>
      <c r="CV812" s="27"/>
    </row>
    <row r="813" spans="1:100" ht="13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  <c r="CB813" s="27"/>
      <c r="CC813" s="27"/>
      <c r="CD813" s="27"/>
      <c r="CE813" s="27"/>
      <c r="CF813" s="27"/>
      <c r="CG813" s="27"/>
      <c r="CH813" s="27"/>
      <c r="CI813" s="27"/>
      <c r="CJ813" s="27"/>
      <c r="CK813" s="27"/>
      <c r="CL813" s="27"/>
      <c r="CM813" s="27"/>
      <c r="CN813" s="27"/>
      <c r="CO813" s="27"/>
      <c r="CP813" s="27"/>
      <c r="CQ813" s="27"/>
      <c r="CR813" s="27"/>
      <c r="CS813" s="27"/>
      <c r="CT813" s="27"/>
      <c r="CU813" s="27"/>
      <c r="CV813" s="27"/>
    </row>
    <row r="814" spans="1:100" ht="13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  <c r="CB814" s="27"/>
      <c r="CC814" s="27"/>
      <c r="CD814" s="27"/>
      <c r="CE814" s="27"/>
      <c r="CF814" s="27"/>
      <c r="CG814" s="27"/>
      <c r="CH814" s="27"/>
      <c r="CI814" s="27"/>
      <c r="CJ814" s="27"/>
      <c r="CK814" s="27"/>
      <c r="CL814" s="27"/>
      <c r="CM814" s="27"/>
      <c r="CN814" s="27"/>
      <c r="CO814" s="27"/>
      <c r="CP814" s="27"/>
      <c r="CQ814" s="27"/>
      <c r="CR814" s="27"/>
      <c r="CS814" s="27"/>
      <c r="CT814" s="27"/>
      <c r="CU814" s="27"/>
      <c r="CV814" s="27"/>
    </row>
    <row r="815" spans="1:100" ht="13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7"/>
      <c r="BP815" s="27"/>
      <c r="BQ815" s="27"/>
      <c r="BR815" s="27"/>
      <c r="BS815" s="27"/>
      <c r="BT815" s="27"/>
      <c r="BU815" s="27"/>
      <c r="BV815" s="27"/>
      <c r="BW815" s="27"/>
      <c r="BX815" s="27"/>
      <c r="BY815" s="27"/>
      <c r="BZ815" s="27"/>
      <c r="CA815" s="27"/>
      <c r="CB815" s="27"/>
      <c r="CC815" s="27"/>
      <c r="CD815" s="27"/>
      <c r="CE815" s="27"/>
      <c r="CF815" s="27"/>
      <c r="CG815" s="27"/>
      <c r="CH815" s="27"/>
      <c r="CI815" s="27"/>
      <c r="CJ815" s="27"/>
      <c r="CK815" s="27"/>
      <c r="CL815" s="27"/>
      <c r="CM815" s="27"/>
      <c r="CN815" s="27"/>
      <c r="CO815" s="27"/>
      <c r="CP815" s="27"/>
      <c r="CQ815" s="27"/>
      <c r="CR815" s="27"/>
      <c r="CS815" s="27"/>
      <c r="CT815" s="27"/>
      <c r="CU815" s="27"/>
      <c r="CV815" s="27"/>
    </row>
    <row r="816" spans="1:100" ht="13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7"/>
      <c r="BP816" s="27"/>
      <c r="BQ816" s="27"/>
      <c r="BR816" s="27"/>
      <c r="BS816" s="27"/>
      <c r="BT816" s="27"/>
      <c r="BU816" s="27"/>
      <c r="BV816" s="27"/>
      <c r="BW816" s="27"/>
      <c r="BX816" s="27"/>
      <c r="BY816" s="27"/>
      <c r="BZ816" s="27"/>
      <c r="CA816" s="27"/>
      <c r="CB816" s="27"/>
      <c r="CC816" s="27"/>
      <c r="CD816" s="27"/>
      <c r="CE816" s="27"/>
      <c r="CF816" s="27"/>
      <c r="CG816" s="27"/>
      <c r="CH816" s="27"/>
      <c r="CI816" s="27"/>
      <c r="CJ816" s="27"/>
      <c r="CK816" s="27"/>
      <c r="CL816" s="27"/>
      <c r="CM816" s="27"/>
      <c r="CN816" s="27"/>
      <c r="CO816" s="27"/>
      <c r="CP816" s="27"/>
      <c r="CQ816" s="27"/>
      <c r="CR816" s="27"/>
      <c r="CS816" s="27"/>
      <c r="CT816" s="27"/>
      <c r="CU816" s="27"/>
      <c r="CV816" s="27"/>
    </row>
    <row r="817" spans="1:100" ht="13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7"/>
      <c r="BO817" s="27"/>
      <c r="BP817" s="27"/>
      <c r="BQ817" s="27"/>
      <c r="BR817" s="27"/>
      <c r="BS817" s="27"/>
      <c r="BT817" s="27"/>
      <c r="BU817" s="27"/>
      <c r="BV817" s="27"/>
      <c r="BW817" s="27"/>
      <c r="BX817" s="27"/>
      <c r="BY817" s="27"/>
      <c r="BZ817" s="27"/>
      <c r="CA817" s="27"/>
      <c r="CB817" s="27"/>
      <c r="CC817" s="27"/>
      <c r="CD817" s="27"/>
      <c r="CE817" s="27"/>
      <c r="CF817" s="27"/>
      <c r="CG817" s="27"/>
      <c r="CH817" s="27"/>
      <c r="CI817" s="27"/>
      <c r="CJ817" s="27"/>
      <c r="CK817" s="27"/>
      <c r="CL817" s="27"/>
      <c r="CM817" s="27"/>
      <c r="CN817" s="27"/>
      <c r="CO817" s="27"/>
      <c r="CP817" s="27"/>
      <c r="CQ817" s="27"/>
      <c r="CR817" s="27"/>
      <c r="CS817" s="27"/>
      <c r="CT817" s="27"/>
      <c r="CU817" s="27"/>
      <c r="CV817" s="27"/>
    </row>
    <row r="818" spans="1:100" ht="13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  <c r="CB818" s="27"/>
      <c r="CC818" s="27"/>
      <c r="CD818" s="27"/>
      <c r="CE818" s="27"/>
      <c r="CF818" s="27"/>
      <c r="CG818" s="27"/>
      <c r="CH818" s="27"/>
      <c r="CI818" s="27"/>
      <c r="CJ818" s="27"/>
      <c r="CK818" s="27"/>
      <c r="CL818" s="27"/>
      <c r="CM818" s="27"/>
      <c r="CN818" s="27"/>
      <c r="CO818" s="27"/>
      <c r="CP818" s="27"/>
      <c r="CQ818" s="27"/>
      <c r="CR818" s="27"/>
      <c r="CS818" s="27"/>
      <c r="CT818" s="27"/>
      <c r="CU818" s="27"/>
      <c r="CV818" s="27"/>
    </row>
    <row r="819" spans="1:100" ht="13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7"/>
      <c r="BP819" s="27"/>
      <c r="BQ819" s="27"/>
      <c r="BR819" s="27"/>
      <c r="BS819" s="27"/>
      <c r="BT819" s="27"/>
      <c r="BU819" s="27"/>
      <c r="BV819" s="27"/>
      <c r="BW819" s="27"/>
      <c r="BX819" s="27"/>
      <c r="BY819" s="27"/>
      <c r="BZ819" s="27"/>
      <c r="CA819" s="27"/>
      <c r="CB819" s="27"/>
      <c r="CC819" s="27"/>
      <c r="CD819" s="27"/>
      <c r="CE819" s="27"/>
      <c r="CF819" s="27"/>
      <c r="CG819" s="27"/>
      <c r="CH819" s="27"/>
      <c r="CI819" s="27"/>
      <c r="CJ819" s="27"/>
      <c r="CK819" s="27"/>
      <c r="CL819" s="27"/>
      <c r="CM819" s="27"/>
      <c r="CN819" s="27"/>
      <c r="CO819" s="27"/>
      <c r="CP819" s="27"/>
      <c r="CQ819" s="27"/>
      <c r="CR819" s="27"/>
      <c r="CS819" s="27"/>
      <c r="CT819" s="27"/>
      <c r="CU819" s="27"/>
      <c r="CV819" s="27"/>
    </row>
    <row r="820" spans="1:100" ht="13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7"/>
      <c r="BP820" s="27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  <c r="CB820" s="27"/>
      <c r="CC820" s="27"/>
      <c r="CD820" s="27"/>
      <c r="CE820" s="27"/>
      <c r="CF820" s="27"/>
      <c r="CG820" s="27"/>
      <c r="CH820" s="27"/>
      <c r="CI820" s="27"/>
      <c r="CJ820" s="27"/>
      <c r="CK820" s="27"/>
      <c r="CL820" s="27"/>
      <c r="CM820" s="27"/>
      <c r="CN820" s="27"/>
      <c r="CO820" s="27"/>
      <c r="CP820" s="27"/>
      <c r="CQ820" s="27"/>
      <c r="CR820" s="27"/>
      <c r="CS820" s="27"/>
      <c r="CT820" s="27"/>
      <c r="CU820" s="27"/>
      <c r="CV820" s="27"/>
    </row>
    <row r="821" spans="1:100" ht="13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7"/>
      <c r="BP821" s="27"/>
      <c r="BQ821" s="27"/>
      <c r="BR821" s="27"/>
      <c r="BS821" s="27"/>
      <c r="BT821" s="27"/>
      <c r="BU821" s="27"/>
      <c r="BV821" s="27"/>
      <c r="BW821" s="27"/>
      <c r="BX821" s="27"/>
      <c r="BY821" s="27"/>
      <c r="BZ821" s="27"/>
      <c r="CA821" s="27"/>
      <c r="CB821" s="27"/>
      <c r="CC821" s="27"/>
      <c r="CD821" s="27"/>
      <c r="CE821" s="27"/>
      <c r="CF821" s="27"/>
      <c r="CG821" s="27"/>
      <c r="CH821" s="27"/>
      <c r="CI821" s="27"/>
      <c r="CJ821" s="27"/>
      <c r="CK821" s="27"/>
      <c r="CL821" s="27"/>
      <c r="CM821" s="27"/>
      <c r="CN821" s="27"/>
      <c r="CO821" s="27"/>
      <c r="CP821" s="27"/>
      <c r="CQ821" s="27"/>
      <c r="CR821" s="27"/>
      <c r="CS821" s="27"/>
      <c r="CT821" s="27"/>
      <c r="CU821" s="27"/>
      <c r="CV821" s="27"/>
    </row>
    <row r="822" spans="1:100" ht="13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/>
      <c r="BP822" s="27"/>
      <c r="BQ822" s="27"/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  <c r="CB822" s="27"/>
      <c r="CC822" s="27"/>
      <c r="CD822" s="27"/>
      <c r="CE822" s="27"/>
      <c r="CF822" s="27"/>
      <c r="CG822" s="27"/>
      <c r="CH822" s="27"/>
      <c r="CI822" s="27"/>
      <c r="CJ822" s="27"/>
      <c r="CK822" s="27"/>
      <c r="CL822" s="27"/>
      <c r="CM822" s="27"/>
      <c r="CN822" s="27"/>
      <c r="CO822" s="27"/>
      <c r="CP822" s="27"/>
      <c r="CQ822" s="27"/>
      <c r="CR822" s="27"/>
      <c r="CS822" s="27"/>
      <c r="CT822" s="27"/>
      <c r="CU822" s="27"/>
      <c r="CV822" s="27"/>
    </row>
    <row r="823" spans="1:100" ht="13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7"/>
      <c r="BS823" s="27"/>
      <c r="BT823" s="27"/>
      <c r="BU823" s="27"/>
      <c r="BV823" s="27"/>
      <c r="BW823" s="27"/>
      <c r="BX823" s="27"/>
      <c r="BY823" s="27"/>
      <c r="BZ823" s="27"/>
      <c r="CA823" s="27"/>
      <c r="CB823" s="27"/>
      <c r="CC823" s="27"/>
      <c r="CD823" s="27"/>
      <c r="CE823" s="27"/>
      <c r="CF823" s="27"/>
      <c r="CG823" s="27"/>
      <c r="CH823" s="27"/>
      <c r="CI823" s="27"/>
      <c r="CJ823" s="27"/>
      <c r="CK823" s="27"/>
      <c r="CL823" s="27"/>
      <c r="CM823" s="27"/>
      <c r="CN823" s="27"/>
      <c r="CO823" s="27"/>
      <c r="CP823" s="27"/>
      <c r="CQ823" s="27"/>
      <c r="CR823" s="27"/>
      <c r="CS823" s="27"/>
      <c r="CT823" s="27"/>
      <c r="CU823" s="27"/>
      <c r="CV823" s="27"/>
    </row>
    <row r="824" spans="1:100" ht="13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  <c r="CC824" s="27"/>
      <c r="CD824" s="27"/>
      <c r="CE824" s="27"/>
      <c r="CF824" s="27"/>
      <c r="CG824" s="27"/>
      <c r="CH824" s="27"/>
      <c r="CI824" s="27"/>
      <c r="CJ824" s="27"/>
      <c r="CK824" s="27"/>
      <c r="CL824" s="27"/>
      <c r="CM824" s="27"/>
      <c r="CN824" s="27"/>
      <c r="CO824" s="27"/>
      <c r="CP824" s="27"/>
      <c r="CQ824" s="27"/>
      <c r="CR824" s="27"/>
      <c r="CS824" s="27"/>
      <c r="CT824" s="27"/>
      <c r="CU824" s="27"/>
      <c r="CV824" s="27"/>
    </row>
    <row r="825" spans="1:100" ht="13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  <c r="CB825" s="27"/>
      <c r="CC825" s="27"/>
      <c r="CD825" s="27"/>
      <c r="CE825" s="27"/>
      <c r="CF825" s="27"/>
      <c r="CG825" s="27"/>
      <c r="CH825" s="27"/>
      <c r="CI825" s="27"/>
      <c r="CJ825" s="27"/>
      <c r="CK825" s="27"/>
      <c r="CL825" s="27"/>
      <c r="CM825" s="27"/>
      <c r="CN825" s="27"/>
      <c r="CO825" s="27"/>
      <c r="CP825" s="27"/>
      <c r="CQ825" s="27"/>
      <c r="CR825" s="27"/>
      <c r="CS825" s="27"/>
      <c r="CT825" s="27"/>
      <c r="CU825" s="27"/>
      <c r="CV825" s="27"/>
    </row>
    <row r="826" spans="1:100" ht="13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  <c r="CC826" s="27"/>
      <c r="CD826" s="27"/>
      <c r="CE826" s="27"/>
      <c r="CF826" s="27"/>
      <c r="CG826" s="27"/>
      <c r="CH826" s="27"/>
      <c r="CI826" s="27"/>
      <c r="CJ826" s="27"/>
      <c r="CK826" s="27"/>
      <c r="CL826" s="27"/>
      <c r="CM826" s="27"/>
      <c r="CN826" s="27"/>
      <c r="CO826" s="27"/>
      <c r="CP826" s="27"/>
      <c r="CQ826" s="27"/>
      <c r="CR826" s="27"/>
      <c r="CS826" s="27"/>
      <c r="CT826" s="27"/>
      <c r="CU826" s="27"/>
      <c r="CV826" s="27"/>
    </row>
    <row r="827" spans="1:100" ht="13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  <c r="CB827" s="27"/>
      <c r="CC827" s="27"/>
      <c r="CD827" s="27"/>
      <c r="CE827" s="27"/>
      <c r="CF827" s="27"/>
      <c r="CG827" s="27"/>
      <c r="CH827" s="27"/>
      <c r="CI827" s="27"/>
      <c r="CJ827" s="27"/>
      <c r="CK827" s="27"/>
      <c r="CL827" s="27"/>
      <c r="CM827" s="27"/>
      <c r="CN827" s="27"/>
      <c r="CO827" s="27"/>
      <c r="CP827" s="27"/>
      <c r="CQ827" s="27"/>
      <c r="CR827" s="27"/>
      <c r="CS827" s="27"/>
      <c r="CT827" s="27"/>
      <c r="CU827" s="27"/>
      <c r="CV827" s="27"/>
    </row>
    <row r="828" spans="1:100" ht="13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27"/>
      <c r="CE828" s="27"/>
      <c r="CF828" s="27"/>
      <c r="CG828" s="27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27"/>
      <c r="CV828" s="27"/>
    </row>
    <row r="829" spans="1:100" ht="13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7"/>
      <c r="BS829" s="27"/>
      <c r="BT829" s="27"/>
      <c r="BU829" s="27"/>
      <c r="BV829" s="27"/>
      <c r="BW829" s="27"/>
      <c r="BX829" s="27"/>
      <c r="BY829" s="27"/>
      <c r="BZ829" s="27"/>
      <c r="CA829" s="27"/>
      <c r="CB829" s="27"/>
      <c r="CC829" s="27"/>
      <c r="CD829" s="27"/>
      <c r="CE829" s="27"/>
      <c r="CF829" s="27"/>
      <c r="CG829" s="27"/>
      <c r="CH829" s="27"/>
      <c r="CI829" s="27"/>
      <c r="CJ829" s="27"/>
      <c r="CK829" s="27"/>
      <c r="CL829" s="27"/>
      <c r="CM829" s="27"/>
      <c r="CN829" s="27"/>
      <c r="CO829" s="27"/>
      <c r="CP829" s="27"/>
      <c r="CQ829" s="27"/>
      <c r="CR829" s="27"/>
      <c r="CS829" s="27"/>
      <c r="CT829" s="27"/>
      <c r="CU829" s="27"/>
      <c r="CV829" s="27"/>
    </row>
    <row r="830" spans="1:100" ht="13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27"/>
      <c r="CE830" s="27"/>
      <c r="CF830" s="27"/>
      <c r="CG830" s="27"/>
      <c r="CH830" s="27"/>
      <c r="CI830" s="27"/>
      <c r="CJ830" s="27"/>
      <c r="CK830" s="27"/>
      <c r="CL830" s="27"/>
      <c r="CM830" s="27"/>
      <c r="CN830" s="27"/>
      <c r="CO830" s="27"/>
      <c r="CP830" s="27"/>
      <c r="CQ830" s="27"/>
      <c r="CR830" s="27"/>
      <c r="CS830" s="27"/>
      <c r="CT830" s="27"/>
      <c r="CU830" s="27"/>
      <c r="CV830" s="27"/>
    </row>
    <row r="831" spans="1:100" ht="13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  <c r="CB831" s="27"/>
      <c r="CC831" s="27"/>
      <c r="CD831" s="27"/>
      <c r="CE831" s="27"/>
      <c r="CF831" s="27"/>
      <c r="CG831" s="27"/>
      <c r="CH831" s="27"/>
      <c r="CI831" s="27"/>
      <c r="CJ831" s="27"/>
      <c r="CK831" s="27"/>
      <c r="CL831" s="27"/>
      <c r="CM831" s="27"/>
      <c r="CN831" s="27"/>
      <c r="CO831" s="27"/>
      <c r="CP831" s="27"/>
      <c r="CQ831" s="27"/>
      <c r="CR831" s="27"/>
      <c r="CS831" s="27"/>
      <c r="CT831" s="27"/>
      <c r="CU831" s="27"/>
      <c r="CV831" s="27"/>
    </row>
    <row r="832" spans="1:100" ht="13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27"/>
      <c r="CV832" s="27"/>
    </row>
    <row r="833" spans="1:100" ht="13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7"/>
      <c r="BS833" s="27"/>
      <c r="BT833" s="27"/>
      <c r="BU833" s="27"/>
      <c r="BV833" s="27"/>
      <c r="BW833" s="27"/>
      <c r="BX833" s="27"/>
      <c r="BY833" s="27"/>
      <c r="BZ833" s="27"/>
      <c r="CA833" s="27"/>
      <c r="CB833" s="27"/>
      <c r="CC833" s="27"/>
      <c r="CD833" s="27"/>
      <c r="CE833" s="27"/>
      <c r="CF833" s="27"/>
      <c r="CG833" s="27"/>
      <c r="CH833" s="27"/>
      <c r="CI833" s="27"/>
      <c r="CJ833" s="27"/>
      <c r="CK833" s="27"/>
      <c r="CL833" s="27"/>
      <c r="CM833" s="27"/>
      <c r="CN833" s="27"/>
      <c r="CO833" s="27"/>
      <c r="CP833" s="27"/>
      <c r="CQ833" s="27"/>
      <c r="CR833" s="27"/>
      <c r="CS833" s="27"/>
      <c r="CT833" s="27"/>
      <c r="CU833" s="27"/>
      <c r="CV833" s="27"/>
    </row>
    <row r="834" spans="1:100" ht="13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  <c r="CC834" s="27"/>
      <c r="CD834" s="27"/>
      <c r="CE834" s="27"/>
      <c r="CF834" s="27"/>
      <c r="CG834" s="27"/>
      <c r="CH834" s="27"/>
      <c r="CI834" s="27"/>
      <c r="CJ834" s="27"/>
      <c r="CK834" s="27"/>
      <c r="CL834" s="27"/>
      <c r="CM834" s="27"/>
      <c r="CN834" s="27"/>
      <c r="CO834" s="27"/>
      <c r="CP834" s="27"/>
      <c r="CQ834" s="27"/>
      <c r="CR834" s="27"/>
      <c r="CS834" s="27"/>
      <c r="CT834" s="27"/>
      <c r="CU834" s="27"/>
      <c r="CV834" s="27"/>
    </row>
    <row r="835" spans="1:100" ht="13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7"/>
      <c r="BT835" s="27"/>
      <c r="BU835" s="27"/>
      <c r="BV835" s="27"/>
      <c r="BW835" s="27"/>
      <c r="BX835" s="27"/>
      <c r="BY835" s="27"/>
      <c r="BZ835" s="27"/>
      <c r="CA835" s="27"/>
      <c r="CB835" s="27"/>
      <c r="CC835" s="27"/>
      <c r="CD835" s="27"/>
      <c r="CE835" s="27"/>
      <c r="CF835" s="27"/>
      <c r="CG835" s="27"/>
      <c r="CH835" s="27"/>
      <c r="CI835" s="27"/>
      <c r="CJ835" s="27"/>
      <c r="CK835" s="27"/>
      <c r="CL835" s="27"/>
      <c r="CM835" s="27"/>
      <c r="CN835" s="27"/>
      <c r="CO835" s="27"/>
      <c r="CP835" s="27"/>
      <c r="CQ835" s="27"/>
      <c r="CR835" s="27"/>
      <c r="CS835" s="27"/>
      <c r="CT835" s="27"/>
      <c r="CU835" s="27"/>
      <c r="CV835" s="27"/>
    </row>
    <row r="836" spans="1:100" ht="13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</row>
    <row r="837" spans="1:100" ht="13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7"/>
      <c r="BS837" s="27"/>
      <c r="BT837" s="27"/>
      <c r="BU837" s="27"/>
      <c r="BV837" s="27"/>
      <c r="BW837" s="27"/>
      <c r="BX837" s="27"/>
      <c r="BY837" s="27"/>
      <c r="BZ837" s="27"/>
      <c r="CA837" s="27"/>
      <c r="CB837" s="27"/>
      <c r="CC837" s="27"/>
      <c r="CD837" s="27"/>
      <c r="CE837" s="27"/>
      <c r="CF837" s="27"/>
      <c r="CG837" s="27"/>
      <c r="CH837" s="27"/>
      <c r="CI837" s="27"/>
      <c r="CJ837" s="27"/>
      <c r="CK837" s="27"/>
      <c r="CL837" s="27"/>
      <c r="CM837" s="27"/>
      <c r="CN837" s="27"/>
      <c r="CO837" s="27"/>
      <c r="CP837" s="27"/>
      <c r="CQ837" s="27"/>
      <c r="CR837" s="27"/>
      <c r="CS837" s="27"/>
      <c r="CT837" s="27"/>
      <c r="CU837" s="27"/>
      <c r="CV837" s="27"/>
    </row>
    <row r="838" spans="1:100" ht="13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  <c r="CC838" s="27"/>
      <c r="CD838" s="27"/>
      <c r="CE838" s="27"/>
      <c r="CF838" s="27"/>
      <c r="CG838" s="27"/>
      <c r="CH838" s="27"/>
      <c r="CI838" s="27"/>
      <c r="CJ838" s="27"/>
      <c r="CK838" s="27"/>
      <c r="CL838" s="27"/>
      <c r="CM838" s="27"/>
      <c r="CN838" s="27"/>
      <c r="CO838" s="27"/>
      <c r="CP838" s="27"/>
      <c r="CQ838" s="27"/>
      <c r="CR838" s="27"/>
      <c r="CS838" s="27"/>
      <c r="CT838" s="27"/>
      <c r="CU838" s="27"/>
      <c r="CV838" s="27"/>
    </row>
    <row r="839" spans="1:100" ht="13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7"/>
      <c r="BS839" s="27"/>
      <c r="BT839" s="27"/>
      <c r="BU839" s="27"/>
      <c r="BV839" s="27"/>
      <c r="BW839" s="27"/>
      <c r="BX839" s="27"/>
      <c r="BY839" s="27"/>
      <c r="BZ839" s="27"/>
      <c r="CA839" s="27"/>
      <c r="CB839" s="27"/>
      <c r="CC839" s="27"/>
      <c r="CD839" s="27"/>
      <c r="CE839" s="27"/>
      <c r="CF839" s="27"/>
      <c r="CG839" s="27"/>
      <c r="CH839" s="27"/>
      <c r="CI839" s="27"/>
      <c r="CJ839" s="27"/>
      <c r="CK839" s="27"/>
      <c r="CL839" s="27"/>
      <c r="CM839" s="27"/>
      <c r="CN839" s="27"/>
      <c r="CO839" s="27"/>
      <c r="CP839" s="27"/>
      <c r="CQ839" s="27"/>
      <c r="CR839" s="27"/>
      <c r="CS839" s="27"/>
      <c r="CT839" s="27"/>
      <c r="CU839" s="27"/>
      <c r="CV839" s="27"/>
    </row>
    <row r="840" spans="1:100" ht="13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  <c r="CC840" s="27"/>
      <c r="CD840" s="27"/>
      <c r="CE840" s="27"/>
      <c r="CF840" s="27"/>
      <c r="CG840" s="27"/>
      <c r="CH840" s="27"/>
      <c r="CI840" s="27"/>
      <c r="CJ840" s="27"/>
      <c r="CK840" s="27"/>
      <c r="CL840" s="27"/>
      <c r="CM840" s="27"/>
      <c r="CN840" s="27"/>
      <c r="CO840" s="27"/>
      <c r="CP840" s="27"/>
      <c r="CQ840" s="27"/>
      <c r="CR840" s="27"/>
      <c r="CS840" s="27"/>
      <c r="CT840" s="27"/>
      <c r="CU840" s="27"/>
      <c r="CV840" s="27"/>
    </row>
    <row r="841" spans="1:100" ht="13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27"/>
      <c r="CB841" s="27"/>
      <c r="CC841" s="27"/>
      <c r="CD841" s="27"/>
      <c r="CE841" s="27"/>
      <c r="CF841" s="27"/>
      <c r="CG841" s="27"/>
      <c r="CH841" s="27"/>
      <c r="CI841" s="27"/>
      <c r="CJ841" s="27"/>
      <c r="CK841" s="27"/>
      <c r="CL841" s="27"/>
      <c r="CM841" s="27"/>
      <c r="CN841" s="27"/>
      <c r="CO841" s="27"/>
      <c r="CP841" s="27"/>
      <c r="CQ841" s="27"/>
      <c r="CR841" s="27"/>
      <c r="CS841" s="27"/>
      <c r="CT841" s="27"/>
      <c r="CU841" s="27"/>
      <c r="CV841" s="27"/>
    </row>
    <row r="842" spans="1:100" ht="13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  <c r="CB842" s="27"/>
      <c r="CC842" s="27"/>
      <c r="CD842" s="27"/>
      <c r="CE842" s="27"/>
      <c r="CF842" s="27"/>
      <c r="CG842" s="27"/>
      <c r="CH842" s="27"/>
      <c r="CI842" s="27"/>
      <c r="CJ842" s="27"/>
      <c r="CK842" s="27"/>
      <c r="CL842" s="27"/>
      <c r="CM842" s="27"/>
      <c r="CN842" s="27"/>
      <c r="CO842" s="27"/>
      <c r="CP842" s="27"/>
      <c r="CQ842" s="27"/>
      <c r="CR842" s="27"/>
      <c r="CS842" s="27"/>
      <c r="CT842" s="27"/>
      <c r="CU842" s="27"/>
      <c r="CV842" s="27"/>
    </row>
    <row r="843" spans="1:100" ht="13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7"/>
      <c r="BS843" s="27"/>
      <c r="BT843" s="27"/>
      <c r="BU843" s="27"/>
      <c r="BV843" s="27"/>
      <c r="BW843" s="27"/>
      <c r="BX843" s="27"/>
      <c r="BY843" s="27"/>
      <c r="BZ843" s="27"/>
      <c r="CA843" s="27"/>
      <c r="CB843" s="27"/>
      <c r="CC843" s="27"/>
      <c r="CD843" s="27"/>
      <c r="CE843" s="27"/>
      <c r="CF843" s="27"/>
      <c r="CG843" s="27"/>
      <c r="CH843" s="27"/>
      <c r="CI843" s="27"/>
      <c r="CJ843" s="27"/>
      <c r="CK843" s="27"/>
      <c r="CL843" s="27"/>
      <c r="CM843" s="27"/>
      <c r="CN843" s="27"/>
      <c r="CO843" s="27"/>
      <c r="CP843" s="27"/>
      <c r="CQ843" s="27"/>
      <c r="CR843" s="27"/>
      <c r="CS843" s="27"/>
      <c r="CT843" s="27"/>
      <c r="CU843" s="27"/>
      <c r="CV843" s="27"/>
    </row>
    <row r="844" spans="1:100" ht="13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27"/>
      <c r="CE844" s="27"/>
      <c r="CF844" s="27"/>
      <c r="CG844" s="27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27"/>
      <c r="CV844" s="27"/>
    </row>
    <row r="845" spans="1:100" ht="13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  <c r="CB845" s="27"/>
      <c r="CC845" s="27"/>
      <c r="CD845" s="27"/>
      <c r="CE845" s="27"/>
      <c r="CF845" s="27"/>
      <c r="CG845" s="27"/>
      <c r="CH845" s="27"/>
      <c r="CI845" s="27"/>
      <c r="CJ845" s="27"/>
      <c r="CK845" s="27"/>
      <c r="CL845" s="27"/>
      <c r="CM845" s="27"/>
      <c r="CN845" s="27"/>
      <c r="CO845" s="27"/>
      <c r="CP845" s="27"/>
      <c r="CQ845" s="27"/>
      <c r="CR845" s="27"/>
      <c r="CS845" s="27"/>
      <c r="CT845" s="27"/>
      <c r="CU845" s="27"/>
      <c r="CV845" s="27"/>
    </row>
    <row r="846" spans="1:100" ht="13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  <c r="CC846" s="27"/>
      <c r="CD846" s="27"/>
      <c r="CE846" s="27"/>
      <c r="CF846" s="27"/>
      <c r="CG846" s="27"/>
      <c r="CH846" s="27"/>
      <c r="CI846" s="27"/>
      <c r="CJ846" s="27"/>
      <c r="CK846" s="27"/>
      <c r="CL846" s="27"/>
      <c r="CM846" s="27"/>
      <c r="CN846" s="27"/>
      <c r="CO846" s="27"/>
      <c r="CP846" s="27"/>
      <c r="CQ846" s="27"/>
      <c r="CR846" s="27"/>
      <c r="CS846" s="27"/>
      <c r="CT846" s="27"/>
      <c r="CU846" s="27"/>
      <c r="CV846" s="27"/>
    </row>
    <row r="847" spans="1:100" ht="13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/>
      <c r="CR847" s="27"/>
      <c r="CS847" s="27"/>
      <c r="CT847" s="27"/>
      <c r="CU847" s="27"/>
      <c r="CV847" s="27"/>
    </row>
    <row r="848" spans="1:100" ht="13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  <c r="CC848" s="27"/>
      <c r="CD848" s="27"/>
      <c r="CE848" s="27"/>
      <c r="CF848" s="27"/>
      <c r="CG848" s="27"/>
      <c r="CH848" s="27"/>
      <c r="CI848" s="27"/>
      <c r="CJ848" s="27"/>
      <c r="CK848" s="27"/>
      <c r="CL848" s="27"/>
      <c r="CM848" s="27"/>
      <c r="CN848" s="27"/>
      <c r="CO848" s="27"/>
      <c r="CP848" s="27"/>
      <c r="CQ848" s="27"/>
      <c r="CR848" s="27"/>
      <c r="CS848" s="27"/>
      <c r="CT848" s="27"/>
      <c r="CU848" s="27"/>
      <c r="CV848" s="27"/>
    </row>
    <row r="849" spans="1:100" ht="13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  <c r="CB849" s="27"/>
      <c r="CC849" s="27"/>
      <c r="CD849" s="27"/>
      <c r="CE849" s="27"/>
      <c r="CF849" s="27"/>
      <c r="CG849" s="27"/>
      <c r="CH849" s="27"/>
      <c r="CI849" s="27"/>
      <c r="CJ849" s="27"/>
      <c r="CK849" s="27"/>
      <c r="CL849" s="27"/>
      <c r="CM849" s="27"/>
      <c r="CN849" s="27"/>
      <c r="CO849" s="27"/>
      <c r="CP849" s="27"/>
      <c r="CQ849" s="27"/>
      <c r="CR849" s="27"/>
      <c r="CS849" s="27"/>
      <c r="CT849" s="27"/>
      <c r="CU849" s="27"/>
      <c r="CV849" s="27"/>
    </row>
    <row r="850" spans="1:100" ht="13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27"/>
      <c r="CE850" s="27"/>
      <c r="CF850" s="27"/>
      <c r="CG850" s="27"/>
      <c r="CH850" s="27"/>
      <c r="CI850" s="27"/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27"/>
      <c r="CV850" s="27"/>
    </row>
    <row r="851" spans="1:100" ht="13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  <c r="CB851" s="27"/>
      <c r="CC851" s="27"/>
      <c r="CD851" s="27"/>
      <c r="CE851" s="27"/>
      <c r="CF851" s="27"/>
      <c r="CG851" s="27"/>
      <c r="CH851" s="27"/>
      <c r="CI851" s="27"/>
      <c r="CJ851" s="27"/>
      <c r="CK851" s="27"/>
      <c r="CL851" s="27"/>
      <c r="CM851" s="27"/>
      <c r="CN851" s="27"/>
      <c r="CO851" s="27"/>
      <c r="CP851" s="27"/>
      <c r="CQ851" s="27"/>
      <c r="CR851" s="27"/>
      <c r="CS851" s="27"/>
      <c r="CT851" s="27"/>
      <c r="CU851" s="27"/>
      <c r="CV851" s="27"/>
    </row>
    <row r="852" spans="1:100" ht="13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  <c r="CC852" s="27"/>
      <c r="CD852" s="27"/>
      <c r="CE852" s="27"/>
      <c r="CF852" s="27"/>
      <c r="CG852" s="27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27"/>
      <c r="CV852" s="27"/>
    </row>
    <row r="853" spans="1:100" ht="13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7"/>
      <c r="BS853" s="27"/>
      <c r="BT853" s="27"/>
      <c r="BU853" s="27"/>
      <c r="BV853" s="27"/>
      <c r="BW853" s="27"/>
      <c r="BX853" s="27"/>
      <c r="BY853" s="27"/>
      <c r="BZ853" s="27"/>
      <c r="CA853" s="27"/>
      <c r="CB853" s="27"/>
      <c r="CC853" s="27"/>
      <c r="CD853" s="27"/>
      <c r="CE853" s="27"/>
      <c r="CF853" s="27"/>
      <c r="CG853" s="27"/>
      <c r="CH853" s="27"/>
      <c r="CI853" s="27"/>
      <c r="CJ853" s="27"/>
      <c r="CK853" s="27"/>
      <c r="CL853" s="27"/>
      <c r="CM853" s="27"/>
      <c r="CN853" s="27"/>
      <c r="CO853" s="27"/>
      <c r="CP853" s="27"/>
      <c r="CQ853" s="27"/>
      <c r="CR853" s="27"/>
      <c r="CS853" s="27"/>
      <c r="CT853" s="27"/>
      <c r="CU853" s="27"/>
      <c r="CV853" s="27"/>
    </row>
    <row r="854" spans="1:100" ht="13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  <c r="CC854" s="27"/>
      <c r="CD854" s="27"/>
      <c r="CE854" s="27"/>
      <c r="CF854" s="27"/>
      <c r="CG854" s="27"/>
      <c r="CH854" s="27"/>
      <c r="CI854" s="27"/>
      <c r="CJ854" s="27"/>
      <c r="CK854" s="27"/>
      <c r="CL854" s="27"/>
      <c r="CM854" s="27"/>
      <c r="CN854" s="27"/>
      <c r="CO854" s="27"/>
      <c r="CP854" s="27"/>
      <c r="CQ854" s="27"/>
      <c r="CR854" s="27"/>
      <c r="CS854" s="27"/>
      <c r="CT854" s="27"/>
      <c r="CU854" s="27"/>
      <c r="CV854" s="27"/>
    </row>
    <row r="855" spans="1:100" ht="13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7"/>
      <c r="BS855" s="27"/>
      <c r="BT855" s="27"/>
      <c r="BU855" s="27"/>
      <c r="BV855" s="27"/>
      <c r="BW855" s="27"/>
      <c r="BX855" s="27"/>
      <c r="BY855" s="27"/>
      <c r="BZ855" s="27"/>
      <c r="CA855" s="27"/>
      <c r="CB855" s="27"/>
      <c r="CC855" s="27"/>
      <c r="CD855" s="27"/>
      <c r="CE855" s="27"/>
      <c r="CF855" s="27"/>
      <c r="CG855" s="27"/>
      <c r="CH855" s="27"/>
      <c r="CI855" s="27"/>
      <c r="CJ855" s="27"/>
      <c r="CK855" s="27"/>
      <c r="CL855" s="27"/>
      <c r="CM855" s="27"/>
      <c r="CN855" s="27"/>
      <c r="CO855" s="27"/>
      <c r="CP855" s="27"/>
      <c r="CQ855" s="27"/>
      <c r="CR855" s="27"/>
      <c r="CS855" s="27"/>
      <c r="CT855" s="27"/>
      <c r="CU855" s="27"/>
      <c r="CV855" s="27"/>
    </row>
    <row r="856" spans="1:100" ht="13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  <c r="CB856" s="27"/>
      <c r="CC856" s="27"/>
      <c r="CD856" s="27"/>
      <c r="CE856" s="27"/>
      <c r="CF856" s="27"/>
      <c r="CG856" s="27"/>
      <c r="CH856" s="27"/>
      <c r="CI856" s="27"/>
      <c r="CJ856" s="27"/>
      <c r="CK856" s="27"/>
      <c r="CL856" s="27"/>
      <c r="CM856" s="27"/>
      <c r="CN856" s="27"/>
      <c r="CO856" s="27"/>
      <c r="CP856" s="27"/>
      <c r="CQ856" s="27"/>
      <c r="CR856" s="27"/>
      <c r="CS856" s="27"/>
      <c r="CT856" s="27"/>
      <c r="CU856" s="27"/>
      <c r="CV856" s="27"/>
    </row>
    <row r="857" spans="1:100" ht="13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7"/>
      <c r="BS857" s="27"/>
      <c r="BT857" s="27"/>
      <c r="BU857" s="27"/>
      <c r="BV857" s="27"/>
      <c r="BW857" s="27"/>
      <c r="BX857" s="27"/>
      <c r="BY857" s="27"/>
      <c r="BZ857" s="27"/>
      <c r="CA857" s="27"/>
      <c r="CB857" s="27"/>
      <c r="CC857" s="27"/>
      <c r="CD857" s="27"/>
      <c r="CE857" s="27"/>
      <c r="CF857" s="27"/>
      <c r="CG857" s="27"/>
      <c r="CH857" s="27"/>
      <c r="CI857" s="27"/>
      <c r="CJ857" s="27"/>
      <c r="CK857" s="27"/>
      <c r="CL857" s="27"/>
      <c r="CM857" s="27"/>
      <c r="CN857" s="27"/>
      <c r="CO857" s="27"/>
      <c r="CP857" s="27"/>
      <c r="CQ857" s="27"/>
      <c r="CR857" s="27"/>
      <c r="CS857" s="27"/>
      <c r="CT857" s="27"/>
      <c r="CU857" s="27"/>
      <c r="CV857" s="27"/>
    </row>
    <row r="858" spans="1:100" ht="13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27"/>
      <c r="BS858" s="27"/>
      <c r="BT858" s="27"/>
      <c r="BU858" s="27"/>
      <c r="BV858" s="27"/>
      <c r="BW858" s="27"/>
      <c r="BX858" s="27"/>
      <c r="BY858" s="27"/>
      <c r="BZ858" s="27"/>
      <c r="CA858" s="27"/>
      <c r="CB858" s="27"/>
      <c r="CC858" s="27"/>
      <c r="CD858" s="27"/>
      <c r="CE858" s="27"/>
      <c r="CF858" s="27"/>
      <c r="CG858" s="27"/>
      <c r="CH858" s="27"/>
      <c r="CI858" s="27"/>
      <c r="CJ858" s="27"/>
      <c r="CK858" s="27"/>
      <c r="CL858" s="27"/>
      <c r="CM858" s="27"/>
      <c r="CN858" s="27"/>
      <c r="CO858" s="27"/>
      <c r="CP858" s="27"/>
      <c r="CQ858" s="27"/>
      <c r="CR858" s="27"/>
      <c r="CS858" s="27"/>
      <c r="CT858" s="27"/>
      <c r="CU858" s="27"/>
      <c r="CV858" s="27"/>
    </row>
    <row r="859" spans="1:100" ht="13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7"/>
      <c r="BS859" s="27"/>
      <c r="BT859" s="27"/>
      <c r="BU859" s="27"/>
      <c r="BV859" s="27"/>
      <c r="BW859" s="27"/>
      <c r="BX859" s="27"/>
      <c r="BY859" s="27"/>
      <c r="BZ859" s="27"/>
      <c r="CA859" s="27"/>
      <c r="CB859" s="27"/>
      <c r="CC859" s="27"/>
      <c r="CD859" s="27"/>
      <c r="CE859" s="27"/>
      <c r="CF859" s="27"/>
      <c r="CG859" s="27"/>
      <c r="CH859" s="27"/>
      <c r="CI859" s="27"/>
      <c r="CJ859" s="27"/>
      <c r="CK859" s="27"/>
      <c r="CL859" s="27"/>
      <c r="CM859" s="27"/>
      <c r="CN859" s="27"/>
      <c r="CO859" s="27"/>
      <c r="CP859" s="27"/>
      <c r="CQ859" s="27"/>
      <c r="CR859" s="27"/>
      <c r="CS859" s="27"/>
      <c r="CT859" s="27"/>
      <c r="CU859" s="27"/>
      <c r="CV859" s="27"/>
    </row>
    <row r="860" spans="1:100" ht="13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  <c r="CC860" s="27"/>
      <c r="CD860" s="27"/>
      <c r="CE860" s="27"/>
      <c r="CF860" s="27"/>
      <c r="CG860" s="27"/>
      <c r="CH860" s="27"/>
      <c r="CI860" s="27"/>
      <c r="CJ860" s="27"/>
      <c r="CK860" s="27"/>
      <c r="CL860" s="27"/>
      <c r="CM860" s="27"/>
      <c r="CN860" s="27"/>
      <c r="CO860" s="27"/>
      <c r="CP860" s="27"/>
      <c r="CQ860" s="27"/>
      <c r="CR860" s="27"/>
      <c r="CS860" s="27"/>
      <c r="CT860" s="27"/>
      <c r="CU860" s="27"/>
      <c r="CV860" s="27"/>
    </row>
    <row r="861" spans="1:100" ht="13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Q861" s="27"/>
      <c r="BR861" s="27"/>
      <c r="BS861" s="27"/>
      <c r="BT861" s="27"/>
      <c r="BU861" s="27"/>
      <c r="BV861" s="27"/>
      <c r="BW861" s="27"/>
      <c r="BX861" s="27"/>
      <c r="BY861" s="27"/>
      <c r="BZ861" s="27"/>
      <c r="CA861" s="27"/>
      <c r="CB861" s="27"/>
      <c r="CC861" s="27"/>
      <c r="CD861" s="27"/>
      <c r="CE861" s="27"/>
      <c r="CF861" s="27"/>
      <c r="CG861" s="27"/>
      <c r="CH861" s="27"/>
      <c r="CI861" s="27"/>
      <c r="CJ861" s="27"/>
      <c r="CK861" s="27"/>
      <c r="CL861" s="27"/>
      <c r="CM861" s="27"/>
      <c r="CN861" s="27"/>
      <c r="CO861" s="27"/>
      <c r="CP861" s="27"/>
      <c r="CQ861" s="27"/>
      <c r="CR861" s="27"/>
      <c r="CS861" s="27"/>
      <c r="CT861" s="27"/>
      <c r="CU861" s="27"/>
      <c r="CV861" s="27"/>
    </row>
    <row r="862" spans="1:100" ht="13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  <c r="CC862" s="27"/>
      <c r="CD862" s="27"/>
      <c r="CE862" s="27"/>
      <c r="CF862" s="27"/>
      <c r="CG862" s="27"/>
      <c r="CH862" s="27"/>
      <c r="CI862" s="27"/>
      <c r="CJ862" s="27"/>
      <c r="CK862" s="27"/>
      <c r="CL862" s="27"/>
      <c r="CM862" s="27"/>
      <c r="CN862" s="27"/>
      <c r="CO862" s="27"/>
      <c r="CP862" s="27"/>
      <c r="CQ862" s="27"/>
      <c r="CR862" s="27"/>
      <c r="CS862" s="27"/>
      <c r="CT862" s="27"/>
      <c r="CU862" s="27"/>
      <c r="CV862" s="27"/>
    </row>
    <row r="863" spans="1:100" ht="13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7"/>
      <c r="BS863" s="27"/>
      <c r="BT863" s="27"/>
      <c r="BU863" s="27"/>
      <c r="BV863" s="27"/>
      <c r="BW863" s="27"/>
      <c r="BX863" s="27"/>
      <c r="BY863" s="27"/>
      <c r="BZ863" s="27"/>
      <c r="CA863" s="27"/>
      <c r="CB863" s="27"/>
      <c r="CC863" s="27"/>
      <c r="CD863" s="27"/>
      <c r="CE863" s="27"/>
      <c r="CF863" s="27"/>
      <c r="CG863" s="27"/>
      <c r="CH863" s="27"/>
      <c r="CI863" s="27"/>
      <c r="CJ863" s="27"/>
      <c r="CK863" s="27"/>
      <c r="CL863" s="27"/>
      <c r="CM863" s="27"/>
      <c r="CN863" s="27"/>
      <c r="CO863" s="27"/>
      <c r="CP863" s="27"/>
      <c r="CQ863" s="27"/>
      <c r="CR863" s="27"/>
      <c r="CS863" s="27"/>
      <c r="CT863" s="27"/>
      <c r="CU863" s="27"/>
      <c r="CV863" s="27"/>
    </row>
    <row r="864" spans="1:100" ht="13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  <c r="CC864" s="27"/>
      <c r="CD864" s="27"/>
      <c r="CE864" s="27"/>
      <c r="CF864" s="27"/>
      <c r="CG864" s="27"/>
      <c r="CH864" s="27"/>
      <c r="CI864" s="27"/>
      <c r="CJ864" s="27"/>
      <c r="CK864" s="27"/>
      <c r="CL864" s="27"/>
      <c r="CM864" s="27"/>
      <c r="CN864" s="27"/>
      <c r="CO864" s="27"/>
      <c r="CP864" s="27"/>
      <c r="CQ864" s="27"/>
      <c r="CR864" s="27"/>
      <c r="CS864" s="27"/>
      <c r="CT864" s="27"/>
      <c r="CU864" s="27"/>
      <c r="CV864" s="27"/>
    </row>
    <row r="865" spans="1:100" ht="13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7"/>
      <c r="BP865" s="27"/>
      <c r="BQ865" s="27"/>
      <c r="BR865" s="27"/>
      <c r="BS865" s="27"/>
      <c r="BT865" s="27"/>
      <c r="BU865" s="27"/>
      <c r="BV865" s="27"/>
      <c r="BW865" s="27"/>
      <c r="BX865" s="27"/>
      <c r="BY865" s="27"/>
      <c r="BZ865" s="27"/>
      <c r="CA865" s="27"/>
      <c r="CB865" s="27"/>
      <c r="CC865" s="27"/>
      <c r="CD865" s="27"/>
      <c r="CE865" s="27"/>
      <c r="CF865" s="27"/>
      <c r="CG865" s="27"/>
      <c r="CH865" s="27"/>
      <c r="CI865" s="27"/>
      <c r="CJ865" s="27"/>
      <c r="CK865" s="27"/>
      <c r="CL865" s="27"/>
      <c r="CM865" s="27"/>
      <c r="CN865" s="27"/>
      <c r="CO865" s="27"/>
      <c r="CP865" s="27"/>
      <c r="CQ865" s="27"/>
      <c r="CR865" s="27"/>
      <c r="CS865" s="27"/>
      <c r="CT865" s="27"/>
      <c r="CU865" s="27"/>
      <c r="CV865" s="27"/>
    </row>
    <row r="866" spans="1:100" ht="13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/>
      <c r="CD866" s="27"/>
      <c r="CE866" s="27"/>
      <c r="CF866" s="27"/>
      <c r="CG866" s="27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/>
      <c r="CT866" s="27"/>
      <c r="CU866" s="27"/>
      <c r="CV866" s="27"/>
    </row>
    <row r="867" spans="1:100" ht="13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7"/>
      <c r="BS867" s="27"/>
      <c r="BT867" s="27"/>
      <c r="BU867" s="27"/>
      <c r="BV867" s="27"/>
      <c r="BW867" s="27"/>
      <c r="BX867" s="27"/>
      <c r="BY867" s="27"/>
      <c r="BZ867" s="27"/>
      <c r="CA867" s="27"/>
      <c r="CB867" s="27"/>
      <c r="CC867" s="27"/>
      <c r="CD867" s="27"/>
      <c r="CE867" s="27"/>
      <c r="CF867" s="27"/>
      <c r="CG867" s="27"/>
      <c r="CH867" s="27"/>
      <c r="CI867" s="27"/>
      <c r="CJ867" s="27"/>
      <c r="CK867" s="27"/>
      <c r="CL867" s="27"/>
      <c r="CM867" s="27"/>
      <c r="CN867" s="27"/>
      <c r="CO867" s="27"/>
      <c r="CP867" s="27"/>
      <c r="CQ867" s="27"/>
      <c r="CR867" s="27"/>
      <c r="CS867" s="27"/>
      <c r="CT867" s="27"/>
      <c r="CU867" s="27"/>
      <c r="CV867" s="27"/>
    </row>
    <row r="868" spans="1:100" ht="13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7"/>
      <c r="BS868" s="27"/>
      <c r="BT868" s="27"/>
      <c r="BU868" s="27"/>
      <c r="BV868" s="27"/>
      <c r="BW868" s="27"/>
      <c r="BX868" s="27"/>
      <c r="BY868" s="27"/>
      <c r="BZ868" s="27"/>
      <c r="CA868" s="27"/>
      <c r="CB868" s="27"/>
      <c r="CC868" s="27"/>
      <c r="CD868" s="27"/>
      <c r="CE868" s="27"/>
      <c r="CF868" s="27"/>
      <c r="CG868" s="27"/>
      <c r="CH868" s="27"/>
      <c r="CI868" s="27"/>
      <c r="CJ868" s="27"/>
      <c r="CK868" s="27"/>
      <c r="CL868" s="27"/>
      <c r="CM868" s="27"/>
      <c r="CN868" s="27"/>
      <c r="CO868" s="27"/>
      <c r="CP868" s="27"/>
      <c r="CQ868" s="27"/>
      <c r="CR868" s="27"/>
      <c r="CS868" s="27"/>
      <c r="CT868" s="27"/>
      <c r="CU868" s="27"/>
      <c r="CV868" s="27"/>
    </row>
    <row r="869" spans="1:100" ht="13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7"/>
      <c r="BT869" s="27"/>
      <c r="BU869" s="27"/>
      <c r="BV869" s="27"/>
      <c r="BW869" s="27"/>
      <c r="BX869" s="27"/>
      <c r="BY869" s="27"/>
      <c r="BZ869" s="27"/>
      <c r="CA869" s="27"/>
      <c r="CB869" s="27"/>
      <c r="CC869" s="27"/>
      <c r="CD869" s="27"/>
      <c r="CE869" s="27"/>
      <c r="CF869" s="27"/>
      <c r="CG869" s="27"/>
      <c r="CH869" s="27"/>
      <c r="CI869" s="27"/>
      <c r="CJ869" s="27"/>
      <c r="CK869" s="27"/>
      <c r="CL869" s="27"/>
      <c r="CM869" s="27"/>
      <c r="CN869" s="27"/>
      <c r="CO869" s="27"/>
      <c r="CP869" s="27"/>
      <c r="CQ869" s="27"/>
      <c r="CR869" s="27"/>
      <c r="CS869" s="27"/>
      <c r="CT869" s="27"/>
      <c r="CU869" s="27"/>
      <c r="CV869" s="27"/>
    </row>
    <row r="870" spans="1:100" ht="13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  <c r="CC870" s="27"/>
      <c r="CD870" s="27"/>
      <c r="CE870" s="27"/>
      <c r="CF870" s="27"/>
      <c r="CG870" s="27"/>
      <c r="CH870" s="27"/>
      <c r="CI870" s="27"/>
      <c r="CJ870" s="27"/>
      <c r="CK870" s="27"/>
      <c r="CL870" s="27"/>
      <c r="CM870" s="27"/>
      <c r="CN870" s="27"/>
      <c r="CO870" s="27"/>
      <c r="CP870" s="27"/>
      <c r="CQ870" s="27"/>
      <c r="CR870" s="27"/>
      <c r="CS870" s="27"/>
      <c r="CT870" s="27"/>
      <c r="CU870" s="27"/>
      <c r="CV870" s="27"/>
    </row>
    <row r="871" spans="1:100" ht="13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/>
      <c r="BP871" s="27"/>
      <c r="BQ871" s="27"/>
      <c r="BR871" s="27"/>
      <c r="BS871" s="27"/>
      <c r="BT871" s="27"/>
      <c r="BU871" s="27"/>
      <c r="BV871" s="27"/>
      <c r="BW871" s="27"/>
      <c r="BX871" s="27"/>
      <c r="BY871" s="27"/>
      <c r="BZ871" s="27"/>
      <c r="CA871" s="27"/>
      <c r="CB871" s="27"/>
      <c r="CC871" s="27"/>
      <c r="CD871" s="27"/>
      <c r="CE871" s="27"/>
      <c r="CF871" s="27"/>
      <c r="CG871" s="27"/>
      <c r="CH871" s="27"/>
      <c r="CI871" s="27"/>
      <c r="CJ871" s="27"/>
      <c r="CK871" s="27"/>
      <c r="CL871" s="27"/>
      <c r="CM871" s="27"/>
      <c r="CN871" s="27"/>
      <c r="CO871" s="27"/>
      <c r="CP871" s="27"/>
      <c r="CQ871" s="27"/>
      <c r="CR871" s="27"/>
      <c r="CS871" s="27"/>
      <c r="CT871" s="27"/>
      <c r="CU871" s="27"/>
      <c r="CV871" s="27"/>
    </row>
    <row r="872" spans="1:100" ht="13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  <c r="CC872" s="27"/>
      <c r="CD872" s="27"/>
      <c r="CE872" s="27"/>
      <c r="CF872" s="27"/>
      <c r="CG872" s="27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27"/>
      <c r="CV872" s="27"/>
    </row>
    <row r="873" spans="1:100" ht="13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7"/>
      <c r="BS873" s="27"/>
      <c r="BT873" s="27"/>
      <c r="BU873" s="27"/>
      <c r="BV873" s="27"/>
      <c r="BW873" s="27"/>
      <c r="BX873" s="27"/>
      <c r="BY873" s="27"/>
      <c r="BZ873" s="27"/>
      <c r="CA873" s="27"/>
      <c r="CB873" s="27"/>
      <c r="CC873" s="27"/>
      <c r="CD873" s="27"/>
      <c r="CE873" s="27"/>
      <c r="CF873" s="27"/>
      <c r="CG873" s="27"/>
      <c r="CH873" s="27"/>
      <c r="CI873" s="27"/>
      <c r="CJ873" s="27"/>
      <c r="CK873" s="27"/>
      <c r="CL873" s="27"/>
      <c r="CM873" s="27"/>
      <c r="CN873" s="27"/>
      <c r="CO873" s="27"/>
      <c r="CP873" s="27"/>
      <c r="CQ873" s="27"/>
      <c r="CR873" s="27"/>
      <c r="CS873" s="27"/>
      <c r="CT873" s="27"/>
      <c r="CU873" s="27"/>
      <c r="CV873" s="27"/>
    </row>
    <row r="874" spans="1:100" ht="13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7"/>
      <c r="BS874" s="27"/>
      <c r="BT874" s="27"/>
      <c r="BU874" s="27"/>
      <c r="BV874" s="27"/>
      <c r="BW874" s="27"/>
      <c r="BX874" s="27"/>
      <c r="BY874" s="27"/>
      <c r="BZ874" s="27"/>
      <c r="CA874" s="27"/>
      <c r="CB874" s="27"/>
      <c r="CC874" s="27"/>
      <c r="CD874" s="27"/>
      <c r="CE874" s="27"/>
      <c r="CF874" s="27"/>
      <c r="CG874" s="27"/>
      <c r="CH874" s="27"/>
      <c r="CI874" s="27"/>
      <c r="CJ874" s="27"/>
      <c r="CK874" s="27"/>
      <c r="CL874" s="27"/>
      <c r="CM874" s="27"/>
      <c r="CN874" s="27"/>
      <c r="CO874" s="27"/>
      <c r="CP874" s="27"/>
      <c r="CQ874" s="27"/>
      <c r="CR874" s="27"/>
      <c r="CS874" s="27"/>
      <c r="CT874" s="27"/>
      <c r="CU874" s="27"/>
      <c r="CV874" s="27"/>
    </row>
    <row r="875" spans="1:100" ht="13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R875" s="27"/>
      <c r="BS875" s="27"/>
      <c r="BT875" s="27"/>
      <c r="BU875" s="27"/>
      <c r="BV875" s="27"/>
      <c r="BW875" s="27"/>
      <c r="BX875" s="27"/>
      <c r="BY875" s="27"/>
      <c r="BZ875" s="27"/>
      <c r="CA875" s="27"/>
      <c r="CB875" s="27"/>
      <c r="CC875" s="27"/>
      <c r="CD875" s="27"/>
      <c r="CE875" s="27"/>
      <c r="CF875" s="27"/>
      <c r="CG875" s="27"/>
      <c r="CH875" s="27"/>
      <c r="CI875" s="27"/>
      <c r="CJ875" s="27"/>
      <c r="CK875" s="27"/>
      <c r="CL875" s="27"/>
      <c r="CM875" s="27"/>
      <c r="CN875" s="27"/>
      <c r="CO875" s="27"/>
      <c r="CP875" s="27"/>
      <c r="CQ875" s="27"/>
      <c r="CR875" s="27"/>
      <c r="CS875" s="27"/>
      <c r="CT875" s="27"/>
      <c r="CU875" s="27"/>
      <c r="CV875" s="27"/>
    </row>
    <row r="876" spans="1:100" ht="13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7"/>
      <c r="BP876" s="27"/>
      <c r="BQ876" s="27"/>
      <c r="BR876" s="27"/>
      <c r="BS876" s="27"/>
      <c r="BT876" s="27"/>
      <c r="BU876" s="27"/>
      <c r="BV876" s="27"/>
      <c r="BW876" s="27"/>
      <c r="BX876" s="27"/>
      <c r="BY876" s="27"/>
      <c r="BZ876" s="27"/>
      <c r="CA876" s="27"/>
      <c r="CB876" s="27"/>
      <c r="CC876" s="27"/>
      <c r="CD876" s="27"/>
      <c r="CE876" s="27"/>
      <c r="CF876" s="27"/>
      <c r="CG876" s="27"/>
      <c r="CH876" s="27"/>
      <c r="CI876" s="27"/>
      <c r="CJ876" s="27"/>
      <c r="CK876" s="27"/>
      <c r="CL876" s="27"/>
      <c r="CM876" s="27"/>
      <c r="CN876" s="27"/>
      <c r="CO876" s="27"/>
      <c r="CP876" s="27"/>
      <c r="CQ876" s="27"/>
      <c r="CR876" s="27"/>
      <c r="CS876" s="27"/>
      <c r="CT876" s="27"/>
      <c r="CU876" s="27"/>
      <c r="CV876" s="27"/>
    </row>
    <row r="877" spans="1:100" ht="13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7"/>
      <c r="BS877" s="27"/>
      <c r="BT877" s="27"/>
      <c r="BU877" s="27"/>
      <c r="BV877" s="27"/>
      <c r="BW877" s="27"/>
      <c r="BX877" s="27"/>
      <c r="BY877" s="27"/>
      <c r="BZ877" s="27"/>
      <c r="CA877" s="27"/>
      <c r="CB877" s="27"/>
      <c r="CC877" s="27"/>
      <c r="CD877" s="27"/>
      <c r="CE877" s="27"/>
      <c r="CF877" s="27"/>
      <c r="CG877" s="27"/>
      <c r="CH877" s="27"/>
      <c r="CI877" s="27"/>
      <c r="CJ877" s="27"/>
      <c r="CK877" s="27"/>
      <c r="CL877" s="27"/>
      <c r="CM877" s="27"/>
      <c r="CN877" s="27"/>
      <c r="CO877" s="27"/>
      <c r="CP877" s="27"/>
      <c r="CQ877" s="27"/>
      <c r="CR877" s="27"/>
      <c r="CS877" s="27"/>
      <c r="CT877" s="27"/>
      <c r="CU877" s="27"/>
      <c r="CV877" s="27"/>
    </row>
    <row r="878" spans="1:100" ht="13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7"/>
      <c r="BP878" s="27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  <c r="CB878" s="27"/>
      <c r="CC878" s="27"/>
      <c r="CD878" s="27"/>
      <c r="CE878" s="27"/>
      <c r="CF878" s="27"/>
      <c r="CG878" s="27"/>
      <c r="CH878" s="27"/>
      <c r="CI878" s="27"/>
      <c r="CJ878" s="27"/>
      <c r="CK878" s="27"/>
      <c r="CL878" s="27"/>
      <c r="CM878" s="27"/>
      <c r="CN878" s="27"/>
      <c r="CO878" s="27"/>
      <c r="CP878" s="27"/>
      <c r="CQ878" s="27"/>
      <c r="CR878" s="27"/>
      <c r="CS878" s="27"/>
      <c r="CT878" s="27"/>
      <c r="CU878" s="27"/>
      <c r="CV878" s="27"/>
    </row>
    <row r="879" spans="1:100" ht="13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7"/>
      <c r="BT879" s="27"/>
      <c r="BU879" s="27"/>
      <c r="BV879" s="27"/>
      <c r="BW879" s="27"/>
      <c r="BX879" s="27"/>
      <c r="BY879" s="27"/>
      <c r="BZ879" s="27"/>
      <c r="CA879" s="27"/>
      <c r="CB879" s="27"/>
      <c r="CC879" s="27"/>
      <c r="CD879" s="27"/>
      <c r="CE879" s="27"/>
      <c r="CF879" s="27"/>
      <c r="CG879" s="27"/>
      <c r="CH879" s="27"/>
      <c r="CI879" s="27"/>
      <c r="CJ879" s="27"/>
      <c r="CK879" s="27"/>
      <c r="CL879" s="27"/>
      <c r="CM879" s="27"/>
      <c r="CN879" s="27"/>
      <c r="CO879" s="27"/>
      <c r="CP879" s="27"/>
      <c r="CQ879" s="27"/>
      <c r="CR879" s="27"/>
      <c r="CS879" s="27"/>
      <c r="CT879" s="27"/>
      <c r="CU879" s="27"/>
      <c r="CV879" s="27"/>
    </row>
    <row r="880" spans="1:100" ht="13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7"/>
      <c r="BP880" s="27"/>
      <c r="BQ880" s="27"/>
      <c r="BR880" s="27"/>
      <c r="BS880" s="27"/>
      <c r="BT880" s="27"/>
      <c r="BU880" s="27"/>
      <c r="BV880" s="27"/>
      <c r="BW880" s="27"/>
      <c r="BX880" s="27"/>
      <c r="BY880" s="27"/>
      <c r="BZ880" s="27"/>
      <c r="CA880" s="27"/>
      <c r="CB880" s="27"/>
      <c r="CC880" s="27"/>
      <c r="CD880" s="27"/>
      <c r="CE880" s="27"/>
      <c r="CF880" s="27"/>
      <c r="CG880" s="27"/>
      <c r="CH880" s="27"/>
      <c r="CI880" s="27"/>
      <c r="CJ880" s="27"/>
      <c r="CK880" s="27"/>
      <c r="CL880" s="27"/>
      <c r="CM880" s="27"/>
      <c r="CN880" s="27"/>
      <c r="CO880" s="27"/>
      <c r="CP880" s="27"/>
      <c r="CQ880" s="27"/>
      <c r="CR880" s="27"/>
      <c r="CS880" s="27"/>
      <c r="CT880" s="27"/>
      <c r="CU880" s="27"/>
      <c r="CV880" s="27"/>
    </row>
    <row r="881" spans="1:100" ht="13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7"/>
      <c r="BP881" s="27"/>
      <c r="BQ881" s="27"/>
      <c r="BR881" s="27"/>
      <c r="BS881" s="27"/>
      <c r="BT881" s="27"/>
      <c r="BU881" s="27"/>
      <c r="BV881" s="27"/>
      <c r="BW881" s="27"/>
      <c r="BX881" s="27"/>
      <c r="BY881" s="27"/>
      <c r="BZ881" s="27"/>
      <c r="CA881" s="27"/>
      <c r="CB881" s="27"/>
      <c r="CC881" s="27"/>
      <c r="CD881" s="27"/>
      <c r="CE881" s="27"/>
      <c r="CF881" s="27"/>
      <c r="CG881" s="27"/>
      <c r="CH881" s="27"/>
      <c r="CI881" s="27"/>
      <c r="CJ881" s="27"/>
      <c r="CK881" s="27"/>
      <c r="CL881" s="27"/>
      <c r="CM881" s="27"/>
      <c r="CN881" s="27"/>
      <c r="CO881" s="27"/>
      <c r="CP881" s="27"/>
      <c r="CQ881" s="27"/>
      <c r="CR881" s="27"/>
      <c r="CS881" s="27"/>
      <c r="CT881" s="27"/>
      <c r="CU881" s="27"/>
      <c r="CV881" s="27"/>
    </row>
    <row r="882" spans="1:100" ht="13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7"/>
      <c r="BO882" s="27"/>
      <c r="BP882" s="27"/>
      <c r="BQ882" s="27"/>
      <c r="BR882" s="27"/>
      <c r="BS882" s="27"/>
      <c r="BT882" s="27"/>
      <c r="BU882" s="27"/>
      <c r="BV882" s="27"/>
      <c r="BW882" s="27"/>
      <c r="BX882" s="27"/>
      <c r="BY882" s="27"/>
      <c r="BZ882" s="27"/>
      <c r="CA882" s="27"/>
      <c r="CB882" s="27"/>
      <c r="CC882" s="27"/>
      <c r="CD882" s="27"/>
      <c r="CE882" s="27"/>
      <c r="CF882" s="27"/>
      <c r="CG882" s="27"/>
      <c r="CH882" s="27"/>
      <c r="CI882" s="27"/>
      <c r="CJ882" s="27"/>
      <c r="CK882" s="27"/>
      <c r="CL882" s="27"/>
      <c r="CM882" s="27"/>
      <c r="CN882" s="27"/>
      <c r="CO882" s="27"/>
      <c r="CP882" s="27"/>
      <c r="CQ882" s="27"/>
      <c r="CR882" s="27"/>
      <c r="CS882" s="27"/>
      <c r="CT882" s="27"/>
      <c r="CU882" s="27"/>
      <c r="CV882" s="27"/>
    </row>
    <row r="883" spans="1:100" ht="13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7"/>
      <c r="BP883" s="27"/>
      <c r="BQ883" s="27"/>
      <c r="BR883" s="27"/>
      <c r="BS883" s="27"/>
      <c r="BT883" s="27"/>
      <c r="BU883" s="27"/>
      <c r="BV883" s="27"/>
      <c r="BW883" s="27"/>
      <c r="BX883" s="27"/>
      <c r="BY883" s="27"/>
      <c r="BZ883" s="27"/>
      <c r="CA883" s="27"/>
      <c r="CB883" s="27"/>
      <c r="CC883" s="27"/>
      <c r="CD883" s="27"/>
      <c r="CE883" s="27"/>
      <c r="CF883" s="27"/>
      <c r="CG883" s="27"/>
      <c r="CH883" s="27"/>
      <c r="CI883" s="27"/>
      <c r="CJ883" s="27"/>
      <c r="CK883" s="27"/>
      <c r="CL883" s="27"/>
      <c r="CM883" s="27"/>
      <c r="CN883" s="27"/>
      <c r="CO883" s="27"/>
      <c r="CP883" s="27"/>
      <c r="CQ883" s="27"/>
      <c r="CR883" s="27"/>
      <c r="CS883" s="27"/>
      <c r="CT883" s="27"/>
      <c r="CU883" s="27"/>
      <c r="CV883" s="27"/>
    </row>
    <row r="884" spans="1:100" ht="13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7"/>
      <c r="BP884" s="27"/>
      <c r="BQ884" s="27"/>
      <c r="BR884" s="27"/>
      <c r="BS884" s="27"/>
      <c r="BT884" s="27"/>
      <c r="BU884" s="27"/>
      <c r="BV884" s="27"/>
      <c r="BW884" s="27"/>
      <c r="BX884" s="27"/>
      <c r="BY884" s="27"/>
      <c r="BZ884" s="27"/>
      <c r="CA884" s="27"/>
      <c r="CB884" s="27"/>
      <c r="CC884" s="27"/>
      <c r="CD884" s="27"/>
      <c r="CE884" s="27"/>
      <c r="CF884" s="27"/>
      <c r="CG884" s="27"/>
      <c r="CH884" s="27"/>
      <c r="CI884" s="27"/>
      <c r="CJ884" s="27"/>
      <c r="CK884" s="27"/>
      <c r="CL884" s="27"/>
      <c r="CM884" s="27"/>
      <c r="CN884" s="27"/>
      <c r="CO884" s="27"/>
      <c r="CP884" s="27"/>
      <c r="CQ884" s="27"/>
      <c r="CR884" s="27"/>
      <c r="CS884" s="27"/>
      <c r="CT884" s="27"/>
      <c r="CU884" s="27"/>
      <c r="CV884" s="27"/>
    </row>
    <row r="885" spans="1:100" ht="13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7"/>
      <c r="BP885" s="27"/>
      <c r="BQ885" s="27"/>
      <c r="BR885" s="27"/>
      <c r="BS885" s="27"/>
      <c r="BT885" s="27"/>
      <c r="BU885" s="27"/>
      <c r="BV885" s="27"/>
      <c r="BW885" s="27"/>
      <c r="BX885" s="27"/>
      <c r="BY885" s="27"/>
      <c r="BZ885" s="27"/>
      <c r="CA885" s="27"/>
      <c r="CB885" s="27"/>
      <c r="CC885" s="27"/>
      <c r="CD885" s="27"/>
      <c r="CE885" s="27"/>
      <c r="CF885" s="27"/>
      <c r="CG885" s="27"/>
      <c r="CH885" s="27"/>
      <c r="CI885" s="27"/>
      <c r="CJ885" s="27"/>
      <c r="CK885" s="27"/>
      <c r="CL885" s="27"/>
      <c r="CM885" s="27"/>
      <c r="CN885" s="27"/>
      <c r="CO885" s="27"/>
      <c r="CP885" s="27"/>
      <c r="CQ885" s="27"/>
      <c r="CR885" s="27"/>
      <c r="CS885" s="27"/>
      <c r="CT885" s="27"/>
      <c r="CU885" s="27"/>
      <c r="CV885" s="27"/>
    </row>
    <row r="886" spans="1:100" ht="13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7"/>
      <c r="BS886" s="27"/>
      <c r="BT886" s="27"/>
      <c r="BU886" s="27"/>
      <c r="BV886" s="27"/>
      <c r="BW886" s="27"/>
      <c r="BX886" s="27"/>
      <c r="BY886" s="27"/>
      <c r="BZ886" s="27"/>
      <c r="CA886" s="27"/>
      <c r="CB886" s="27"/>
      <c r="CC886" s="27"/>
      <c r="CD886" s="27"/>
      <c r="CE886" s="27"/>
      <c r="CF886" s="27"/>
      <c r="CG886" s="27"/>
      <c r="CH886" s="27"/>
      <c r="CI886" s="27"/>
      <c r="CJ886" s="27"/>
      <c r="CK886" s="27"/>
      <c r="CL886" s="27"/>
      <c r="CM886" s="27"/>
      <c r="CN886" s="27"/>
      <c r="CO886" s="27"/>
      <c r="CP886" s="27"/>
      <c r="CQ886" s="27"/>
      <c r="CR886" s="27"/>
      <c r="CS886" s="27"/>
      <c r="CT886" s="27"/>
      <c r="CU886" s="27"/>
      <c r="CV886" s="27"/>
    </row>
    <row r="887" spans="1:100" ht="13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7"/>
      <c r="BP887" s="27"/>
      <c r="BQ887" s="27"/>
      <c r="BR887" s="27"/>
      <c r="BS887" s="27"/>
      <c r="BT887" s="27"/>
      <c r="BU887" s="27"/>
      <c r="BV887" s="27"/>
      <c r="BW887" s="27"/>
      <c r="BX887" s="27"/>
      <c r="BY887" s="27"/>
      <c r="BZ887" s="27"/>
      <c r="CA887" s="27"/>
      <c r="CB887" s="27"/>
      <c r="CC887" s="27"/>
      <c r="CD887" s="27"/>
      <c r="CE887" s="27"/>
      <c r="CF887" s="27"/>
      <c r="CG887" s="27"/>
      <c r="CH887" s="27"/>
      <c r="CI887" s="27"/>
      <c r="CJ887" s="27"/>
      <c r="CK887" s="27"/>
      <c r="CL887" s="27"/>
      <c r="CM887" s="27"/>
      <c r="CN887" s="27"/>
      <c r="CO887" s="27"/>
      <c r="CP887" s="27"/>
      <c r="CQ887" s="27"/>
      <c r="CR887" s="27"/>
      <c r="CS887" s="27"/>
      <c r="CT887" s="27"/>
      <c r="CU887" s="27"/>
      <c r="CV887" s="27"/>
    </row>
    <row r="888" spans="1:100" ht="13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7"/>
      <c r="BO888" s="27"/>
      <c r="BP888" s="27"/>
      <c r="BQ888" s="27"/>
      <c r="BR888" s="27"/>
      <c r="BS888" s="27"/>
      <c r="BT888" s="27"/>
      <c r="BU888" s="27"/>
      <c r="BV888" s="27"/>
      <c r="BW888" s="27"/>
      <c r="BX888" s="27"/>
      <c r="BY888" s="27"/>
      <c r="BZ888" s="27"/>
      <c r="CA888" s="27"/>
      <c r="CB888" s="27"/>
      <c r="CC888" s="27"/>
      <c r="CD888" s="27"/>
      <c r="CE888" s="27"/>
      <c r="CF888" s="27"/>
      <c r="CG888" s="27"/>
      <c r="CH888" s="27"/>
      <c r="CI888" s="27"/>
      <c r="CJ888" s="27"/>
      <c r="CK888" s="27"/>
      <c r="CL888" s="27"/>
      <c r="CM888" s="27"/>
      <c r="CN888" s="27"/>
      <c r="CO888" s="27"/>
      <c r="CP888" s="27"/>
      <c r="CQ888" s="27"/>
      <c r="CR888" s="27"/>
      <c r="CS888" s="27"/>
      <c r="CT888" s="27"/>
      <c r="CU888" s="27"/>
      <c r="CV888" s="27"/>
    </row>
    <row r="889" spans="1:100" ht="13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7"/>
      <c r="BP889" s="27"/>
      <c r="BQ889" s="27"/>
      <c r="BR889" s="27"/>
      <c r="BS889" s="27"/>
      <c r="BT889" s="27"/>
      <c r="BU889" s="27"/>
      <c r="BV889" s="27"/>
      <c r="BW889" s="27"/>
      <c r="BX889" s="27"/>
      <c r="BY889" s="27"/>
      <c r="BZ889" s="27"/>
      <c r="CA889" s="27"/>
      <c r="CB889" s="27"/>
      <c r="CC889" s="27"/>
      <c r="CD889" s="27"/>
      <c r="CE889" s="27"/>
      <c r="CF889" s="27"/>
      <c r="CG889" s="27"/>
      <c r="CH889" s="27"/>
      <c r="CI889" s="27"/>
      <c r="CJ889" s="27"/>
      <c r="CK889" s="27"/>
      <c r="CL889" s="27"/>
      <c r="CM889" s="27"/>
      <c r="CN889" s="27"/>
      <c r="CO889" s="27"/>
      <c r="CP889" s="27"/>
      <c r="CQ889" s="27"/>
      <c r="CR889" s="27"/>
      <c r="CS889" s="27"/>
      <c r="CT889" s="27"/>
      <c r="CU889" s="27"/>
      <c r="CV889" s="27"/>
    </row>
    <row r="890" spans="1:100" ht="13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  <c r="CC890" s="27"/>
      <c r="CD890" s="27"/>
      <c r="CE890" s="27"/>
      <c r="CF890" s="27"/>
      <c r="CG890" s="27"/>
      <c r="CH890" s="27"/>
      <c r="CI890" s="27"/>
      <c r="CJ890" s="27"/>
      <c r="CK890" s="27"/>
      <c r="CL890" s="27"/>
      <c r="CM890" s="27"/>
      <c r="CN890" s="27"/>
      <c r="CO890" s="27"/>
      <c r="CP890" s="27"/>
      <c r="CQ890" s="27"/>
      <c r="CR890" s="27"/>
      <c r="CS890" s="27"/>
      <c r="CT890" s="27"/>
      <c r="CU890" s="27"/>
      <c r="CV890" s="27"/>
    </row>
    <row r="891" spans="1:100" ht="13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7"/>
      <c r="BS891" s="27"/>
      <c r="BT891" s="27"/>
      <c r="BU891" s="27"/>
      <c r="BV891" s="27"/>
      <c r="BW891" s="27"/>
      <c r="BX891" s="27"/>
      <c r="BY891" s="27"/>
      <c r="BZ891" s="27"/>
      <c r="CA891" s="27"/>
      <c r="CB891" s="27"/>
      <c r="CC891" s="27"/>
      <c r="CD891" s="27"/>
      <c r="CE891" s="27"/>
      <c r="CF891" s="27"/>
      <c r="CG891" s="27"/>
      <c r="CH891" s="27"/>
      <c r="CI891" s="27"/>
      <c r="CJ891" s="27"/>
      <c r="CK891" s="27"/>
      <c r="CL891" s="27"/>
      <c r="CM891" s="27"/>
      <c r="CN891" s="27"/>
      <c r="CO891" s="27"/>
      <c r="CP891" s="27"/>
      <c r="CQ891" s="27"/>
      <c r="CR891" s="27"/>
      <c r="CS891" s="27"/>
      <c r="CT891" s="27"/>
      <c r="CU891" s="27"/>
      <c r="CV891" s="27"/>
    </row>
    <row r="892" spans="1:100" ht="13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7"/>
      <c r="BO892" s="27"/>
      <c r="BP892" s="27"/>
      <c r="BQ892" s="27"/>
      <c r="BR892" s="27"/>
      <c r="BS892" s="27"/>
      <c r="BT892" s="27"/>
      <c r="BU892" s="27"/>
      <c r="BV892" s="27"/>
      <c r="BW892" s="27"/>
      <c r="BX892" s="27"/>
      <c r="BY892" s="27"/>
      <c r="BZ892" s="27"/>
      <c r="CA892" s="27"/>
      <c r="CB892" s="27"/>
      <c r="CC892" s="27"/>
      <c r="CD892" s="27"/>
      <c r="CE892" s="27"/>
      <c r="CF892" s="27"/>
      <c r="CG892" s="27"/>
      <c r="CH892" s="27"/>
      <c r="CI892" s="27"/>
      <c r="CJ892" s="27"/>
      <c r="CK892" s="27"/>
      <c r="CL892" s="27"/>
      <c r="CM892" s="27"/>
      <c r="CN892" s="27"/>
      <c r="CO892" s="27"/>
      <c r="CP892" s="27"/>
      <c r="CQ892" s="27"/>
      <c r="CR892" s="27"/>
      <c r="CS892" s="27"/>
      <c r="CT892" s="27"/>
      <c r="CU892" s="27"/>
      <c r="CV892" s="27"/>
    </row>
    <row r="893" spans="1:100" ht="13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7"/>
      <c r="BP893" s="27"/>
      <c r="BQ893" s="27"/>
      <c r="BR893" s="27"/>
      <c r="BS893" s="27"/>
      <c r="BT893" s="27"/>
      <c r="BU893" s="27"/>
      <c r="BV893" s="27"/>
      <c r="BW893" s="27"/>
      <c r="BX893" s="27"/>
      <c r="BY893" s="27"/>
      <c r="BZ893" s="27"/>
      <c r="CA893" s="27"/>
      <c r="CB893" s="27"/>
      <c r="CC893" s="27"/>
      <c r="CD893" s="27"/>
      <c r="CE893" s="27"/>
      <c r="CF893" s="27"/>
      <c r="CG893" s="27"/>
      <c r="CH893" s="27"/>
      <c r="CI893" s="27"/>
      <c r="CJ893" s="27"/>
      <c r="CK893" s="27"/>
      <c r="CL893" s="27"/>
      <c r="CM893" s="27"/>
      <c r="CN893" s="27"/>
      <c r="CO893" s="27"/>
      <c r="CP893" s="27"/>
      <c r="CQ893" s="27"/>
      <c r="CR893" s="27"/>
      <c r="CS893" s="27"/>
      <c r="CT893" s="27"/>
      <c r="CU893" s="27"/>
      <c r="CV893" s="27"/>
    </row>
    <row r="894" spans="1:100" ht="13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7"/>
      <c r="BP894" s="27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  <c r="CB894" s="27"/>
      <c r="CC894" s="27"/>
      <c r="CD894" s="27"/>
      <c r="CE894" s="27"/>
      <c r="CF894" s="27"/>
      <c r="CG894" s="27"/>
      <c r="CH894" s="27"/>
      <c r="CI894" s="27"/>
      <c r="CJ894" s="27"/>
      <c r="CK894" s="27"/>
      <c r="CL894" s="27"/>
      <c r="CM894" s="27"/>
      <c r="CN894" s="27"/>
      <c r="CO894" s="27"/>
      <c r="CP894" s="27"/>
      <c r="CQ894" s="27"/>
      <c r="CR894" s="27"/>
      <c r="CS894" s="27"/>
      <c r="CT894" s="27"/>
      <c r="CU894" s="27"/>
      <c r="CV894" s="27"/>
    </row>
    <row r="895" spans="1:100" ht="13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27"/>
      <c r="BS895" s="27"/>
      <c r="BT895" s="27"/>
      <c r="BU895" s="27"/>
      <c r="BV895" s="27"/>
      <c r="BW895" s="27"/>
      <c r="BX895" s="27"/>
      <c r="BY895" s="27"/>
      <c r="BZ895" s="27"/>
      <c r="CA895" s="27"/>
      <c r="CB895" s="27"/>
      <c r="CC895" s="27"/>
      <c r="CD895" s="27"/>
      <c r="CE895" s="27"/>
      <c r="CF895" s="27"/>
      <c r="CG895" s="27"/>
      <c r="CH895" s="27"/>
      <c r="CI895" s="27"/>
      <c r="CJ895" s="27"/>
      <c r="CK895" s="27"/>
      <c r="CL895" s="27"/>
      <c r="CM895" s="27"/>
      <c r="CN895" s="27"/>
      <c r="CO895" s="27"/>
      <c r="CP895" s="27"/>
      <c r="CQ895" s="27"/>
      <c r="CR895" s="27"/>
      <c r="CS895" s="27"/>
      <c r="CT895" s="27"/>
      <c r="CU895" s="27"/>
      <c r="CV895" s="27"/>
    </row>
    <row r="896" spans="1:100" ht="13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  <c r="CB896" s="27"/>
      <c r="CC896" s="27"/>
      <c r="CD896" s="27"/>
      <c r="CE896" s="27"/>
      <c r="CF896" s="27"/>
      <c r="CG896" s="27"/>
      <c r="CH896" s="27"/>
      <c r="CI896" s="27"/>
      <c r="CJ896" s="27"/>
      <c r="CK896" s="27"/>
      <c r="CL896" s="27"/>
      <c r="CM896" s="27"/>
      <c r="CN896" s="27"/>
      <c r="CO896" s="27"/>
      <c r="CP896" s="27"/>
      <c r="CQ896" s="27"/>
      <c r="CR896" s="27"/>
      <c r="CS896" s="27"/>
      <c r="CT896" s="27"/>
      <c r="CU896" s="27"/>
      <c r="CV896" s="27"/>
    </row>
    <row r="897" spans="1:100" ht="13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7"/>
      <c r="BS897" s="27"/>
      <c r="BT897" s="27"/>
      <c r="BU897" s="27"/>
      <c r="BV897" s="27"/>
      <c r="BW897" s="27"/>
      <c r="BX897" s="27"/>
      <c r="BY897" s="27"/>
      <c r="BZ897" s="27"/>
      <c r="CA897" s="27"/>
      <c r="CB897" s="27"/>
      <c r="CC897" s="27"/>
      <c r="CD897" s="27"/>
      <c r="CE897" s="27"/>
      <c r="CF897" s="27"/>
      <c r="CG897" s="27"/>
      <c r="CH897" s="27"/>
      <c r="CI897" s="27"/>
      <c r="CJ897" s="27"/>
      <c r="CK897" s="27"/>
      <c r="CL897" s="27"/>
      <c r="CM897" s="27"/>
      <c r="CN897" s="27"/>
      <c r="CO897" s="27"/>
      <c r="CP897" s="27"/>
      <c r="CQ897" s="27"/>
      <c r="CR897" s="27"/>
      <c r="CS897" s="27"/>
      <c r="CT897" s="27"/>
      <c r="CU897" s="27"/>
      <c r="CV897" s="27"/>
    </row>
    <row r="898" spans="1:100" ht="13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7"/>
      <c r="BS898" s="27"/>
      <c r="BT898" s="27"/>
      <c r="BU898" s="27"/>
      <c r="BV898" s="27"/>
      <c r="BW898" s="27"/>
      <c r="BX898" s="27"/>
      <c r="BY898" s="27"/>
      <c r="BZ898" s="27"/>
      <c r="CA898" s="27"/>
      <c r="CB898" s="27"/>
      <c r="CC898" s="27"/>
      <c r="CD898" s="27"/>
      <c r="CE898" s="27"/>
      <c r="CF898" s="27"/>
      <c r="CG898" s="27"/>
      <c r="CH898" s="27"/>
      <c r="CI898" s="27"/>
      <c r="CJ898" s="27"/>
      <c r="CK898" s="27"/>
      <c r="CL898" s="27"/>
      <c r="CM898" s="27"/>
      <c r="CN898" s="27"/>
      <c r="CO898" s="27"/>
      <c r="CP898" s="27"/>
      <c r="CQ898" s="27"/>
      <c r="CR898" s="27"/>
      <c r="CS898" s="27"/>
      <c r="CT898" s="27"/>
      <c r="CU898" s="27"/>
      <c r="CV898" s="27"/>
    </row>
    <row r="899" spans="1:100" ht="13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7"/>
      <c r="BT899" s="27"/>
      <c r="BU899" s="27"/>
      <c r="BV899" s="27"/>
      <c r="BW899" s="27"/>
      <c r="BX899" s="27"/>
      <c r="BY899" s="27"/>
      <c r="BZ899" s="27"/>
      <c r="CA899" s="27"/>
      <c r="CB899" s="27"/>
      <c r="CC899" s="27"/>
      <c r="CD899" s="27"/>
      <c r="CE899" s="27"/>
      <c r="CF899" s="27"/>
      <c r="CG899" s="27"/>
      <c r="CH899" s="27"/>
      <c r="CI899" s="27"/>
      <c r="CJ899" s="27"/>
      <c r="CK899" s="27"/>
      <c r="CL899" s="27"/>
      <c r="CM899" s="27"/>
      <c r="CN899" s="27"/>
      <c r="CO899" s="27"/>
      <c r="CP899" s="27"/>
      <c r="CQ899" s="27"/>
      <c r="CR899" s="27"/>
      <c r="CS899" s="27"/>
      <c r="CT899" s="27"/>
      <c r="CU899" s="27"/>
      <c r="CV899" s="27"/>
    </row>
    <row r="900" spans="1:100" ht="13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  <c r="CC900" s="27"/>
      <c r="CD900" s="27"/>
      <c r="CE900" s="27"/>
      <c r="CF900" s="27"/>
      <c r="CG900" s="27"/>
      <c r="CH900" s="27"/>
      <c r="CI900" s="27"/>
      <c r="CJ900" s="27"/>
      <c r="CK900" s="27"/>
      <c r="CL900" s="27"/>
      <c r="CM900" s="27"/>
      <c r="CN900" s="27"/>
      <c r="CO900" s="27"/>
      <c r="CP900" s="27"/>
      <c r="CQ900" s="27"/>
      <c r="CR900" s="27"/>
      <c r="CS900" s="27"/>
      <c r="CT900" s="27"/>
      <c r="CU900" s="27"/>
      <c r="CV900" s="27"/>
    </row>
    <row r="901" spans="1:100" ht="13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7"/>
      <c r="BS901" s="27"/>
      <c r="BT901" s="27"/>
      <c r="BU901" s="27"/>
      <c r="BV901" s="27"/>
      <c r="BW901" s="27"/>
      <c r="BX901" s="27"/>
      <c r="BY901" s="27"/>
      <c r="BZ901" s="27"/>
      <c r="CA901" s="27"/>
      <c r="CB901" s="27"/>
      <c r="CC901" s="27"/>
      <c r="CD901" s="27"/>
      <c r="CE901" s="27"/>
      <c r="CF901" s="27"/>
      <c r="CG901" s="27"/>
      <c r="CH901" s="27"/>
      <c r="CI901" s="27"/>
      <c r="CJ901" s="27"/>
      <c r="CK901" s="27"/>
      <c r="CL901" s="27"/>
      <c r="CM901" s="27"/>
      <c r="CN901" s="27"/>
      <c r="CO901" s="27"/>
      <c r="CP901" s="27"/>
      <c r="CQ901" s="27"/>
      <c r="CR901" s="27"/>
      <c r="CS901" s="27"/>
      <c r="CT901" s="27"/>
      <c r="CU901" s="27"/>
      <c r="CV901" s="27"/>
    </row>
    <row r="902" spans="1:100" ht="13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7"/>
      <c r="BO902" s="27"/>
      <c r="BP902" s="27"/>
      <c r="BQ902" s="27"/>
      <c r="BR902" s="27"/>
      <c r="BS902" s="27"/>
      <c r="BT902" s="27"/>
      <c r="BU902" s="27"/>
      <c r="BV902" s="27"/>
      <c r="BW902" s="27"/>
      <c r="BX902" s="27"/>
      <c r="BY902" s="27"/>
      <c r="BZ902" s="27"/>
      <c r="CA902" s="27"/>
      <c r="CB902" s="27"/>
      <c r="CC902" s="27"/>
      <c r="CD902" s="27"/>
      <c r="CE902" s="27"/>
      <c r="CF902" s="27"/>
      <c r="CG902" s="27"/>
      <c r="CH902" s="27"/>
      <c r="CI902" s="27"/>
      <c r="CJ902" s="27"/>
      <c r="CK902" s="27"/>
      <c r="CL902" s="27"/>
      <c r="CM902" s="27"/>
      <c r="CN902" s="27"/>
      <c r="CO902" s="27"/>
      <c r="CP902" s="27"/>
      <c r="CQ902" s="27"/>
      <c r="CR902" s="27"/>
      <c r="CS902" s="27"/>
      <c r="CT902" s="27"/>
      <c r="CU902" s="27"/>
      <c r="CV902" s="27"/>
    </row>
    <row r="903" spans="1:100" ht="13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7"/>
      <c r="BP903" s="27"/>
      <c r="BQ903" s="27"/>
      <c r="BR903" s="27"/>
      <c r="BS903" s="27"/>
      <c r="BT903" s="27"/>
      <c r="BU903" s="27"/>
      <c r="BV903" s="27"/>
      <c r="BW903" s="27"/>
      <c r="BX903" s="27"/>
      <c r="BY903" s="27"/>
      <c r="BZ903" s="27"/>
      <c r="CA903" s="27"/>
      <c r="CB903" s="27"/>
      <c r="CC903" s="27"/>
      <c r="CD903" s="27"/>
      <c r="CE903" s="27"/>
      <c r="CF903" s="27"/>
      <c r="CG903" s="27"/>
      <c r="CH903" s="27"/>
      <c r="CI903" s="27"/>
      <c r="CJ903" s="27"/>
      <c r="CK903" s="27"/>
      <c r="CL903" s="27"/>
      <c r="CM903" s="27"/>
      <c r="CN903" s="27"/>
      <c r="CO903" s="27"/>
      <c r="CP903" s="27"/>
      <c r="CQ903" s="27"/>
      <c r="CR903" s="27"/>
      <c r="CS903" s="27"/>
      <c r="CT903" s="27"/>
      <c r="CU903" s="27"/>
      <c r="CV903" s="27"/>
    </row>
    <row r="904" spans="1:100" ht="13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7"/>
      <c r="BP904" s="27"/>
      <c r="BQ904" s="27"/>
      <c r="BR904" s="27"/>
      <c r="BS904" s="27"/>
      <c r="BT904" s="27"/>
      <c r="BU904" s="27"/>
      <c r="BV904" s="27"/>
      <c r="BW904" s="27"/>
      <c r="BX904" s="27"/>
      <c r="BY904" s="27"/>
      <c r="BZ904" s="27"/>
      <c r="CA904" s="27"/>
      <c r="CB904" s="27"/>
      <c r="CC904" s="27"/>
      <c r="CD904" s="27"/>
      <c r="CE904" s="27"/>
      <c r="CF904" s="27"/>
      <c r="CG904" s="27"/>
      <c r="CH904" s="27"/>
      <c r="CI904" s="27"/>
      <c r="CJ904" s="27"/>
      <c r="CK904" s="27"/>
      <c r="CL904" s="27"/>
      <c r="CM904" s="27"/>
      <c r="CN904" s="27"/>
      <c r="CO904" s="27"/>
      <c r="CP904" s="27"/>
      <c r="CQ904" s="27"/>
      <c r="CR904" s="27"/>
      <c r="CS904" s="27"/>
      <c r="CT904" s="27"/>
      <c r="CU904" s="27"/>
      <c r="CV904" s="27"/>
    </row>
    <row r="905" spans="1:100" ht="13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7"/>
      <c r="BO905" s="27"/>
      <c r="BP905" s="27"/>
      <c r="BQ905" s="27"/>
      <c r="BR905" s="27"/>
      <c r="BS905" s="27"/>
      <c r="BT905" s="27"/>
      <c r="BU905" s="27"/>
      <c r="BV905" s="27"/>
      <c r="BW905" s="27"/>
      <c r="BX905" s="27"/>
      <c r="BY905" s="27"/>
      <c r="BZ905" s="27"/>
      <c r="CA905" s="27"/>
      <c r="CB905" s="27"/>
      <c r="CC905" s="27"/>
      <c r="CD905" s="27"/>
      <c r="CE905" s="27"/>
      <c r="CF905" s="27"/>
      <c r="CG905" s="27"/>
      <c r="CH905" s="27"/>
      <c r="CI905" s="27"/>
      <c r="CJ905" s="27"/>
      <c r="CK905" s="27"/>
      <c r="CL905" s="27"/>
      <c r="CM905" s="27"/>
      <c r="CN905" s="27"/>
      <c r="CO905" s="27"/>
      <c r="CP905" s="27"/>
      <c r="CQ905" s="27"/>
      <c r="CR905" s="27"/>
      <c r="CS905" s="27"/>
      <c r="CT905" s="27"/>
      <c r="CU905" s="27"/>
      <c r="CV905" s="27"/>
    </row>
    <row r="906" spans="1:100" ht="13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  <c r="CC906" s="27"/>
      <c r="CD906" s="27"/>
      <c r="CE906" s="27"/>
      <c r="CF906" s="27"/>
      <c r="CG906" s="27"/>
      <c r="CH906" s="27"/>
      <c r="CI906" s="27"/>
      <c r="CJ906" s="27"/>
      <c r="CK906" s="27"/>
      <c r="CL906" s="27"/>
      <c r="CM906" s="27"/>
      <c r="CN906" s="27"/>
      <c r="CO906" s="27"/>
      <c r="CP906" s="27"/>
      <c r="CQ906" s="27"/>
      <c r="CR906" s="27"/>
      <c r="CS906" s="27"/>
      <c r="CT906" s="27"/>
      <c r="CU906" s="27"/>
      <c r="CV906" s="27"/>
    </row>
    <row r="907" spans="1:100" ht="13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7"/>
      <c r="BP907" s="27"/>
      <c r="BQ907" s="27"/>
      <c r="BR907" s="27"/>
      <c r="BS907" s="27"/>
      <c r="BT907" s="27"/>
      <c r="BU907" s="27"/>
      <c r="BV907" s="27"/>
      <c r="BW907" s="27"/>
      <c r="BX907" s="27"/>
      <c r="BY907" s="27"/>
      <c r="BZ907" s="27"/>
      <c r="CA907" s="27"/>
      <c r="CB907" s="27"/>
      <c r="CC907" s="27"/>
      <c r="CD907" s="27"/>
      <c r="CE907" s="27"/>
      <c r="CF907" s="27"/>
      <c r="CG907" s="27"/>
      <c r="CH907" s="27"/>
      <c r="CI907" s="27"/>
      <c r="CJ907" s="27"/>
      <c r="CK907" s="27"/>
      <c r="CL907" s="27"/>
      <c r="CM907" s="27"/>
      <c r="CN907" s="27"/>
      <c r="CO907" s="27"/>
      <c r="CP907" s="27"/>
      <c r="CQ907" s="27"/>
      <c r="CR907" s="27"/>
      <c r="CS907" s="27"/>
      <c r="CT907" s="27"/>
      <c r="CU907" s="27"/>
      <c r="CV907" s="27"/>
    </row>
    <row r="908" spans="1:100" ht="13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  <c r="CC908" s="27"/>
      <c r="CD908" s="27"/>
      <c r="CE908" s="27"/>
      <c r="CF908" s="27"/>
      <c r="CG908" s="27"/>
      <c r="CH908" s="27"/>
      <c r="CI908" s="27"/>
      <c r="CJ908" s="27"/>
      <c r="CK908" s="27"/>
      <c r="CL908" s="27"/>
      <c r="CM908" s="27"/>
      <c r="CN908" s="27"/>
      <c r="CO908" s="27"/>
      <c r="CP908" s="27"/>
      <c r="CQ908" s="27"/>
      <c r="CR908" s="27"/>
      <c r="CS908" s="27"/>
      <c r="CT908" s="27"/>
      <c r="CU908" s="27"/>
      <c r="CV908" s="27"/>
    </row>
    <row r="909" spans="1:100" ht="13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7"/>
      <c r="BP909" s="27"/>
      <c r="BQ909" s="27"/>
      <c r="BR909" s="27"/>
      <c r="BS909" s="27"/>
      <c r="BT909" s="27"/>
      <c r="BU909" s="27"/>
      <c r="BV909" s="27"/>
      <c r="BW909" s="27"/>
      <c r="BX909" s="27"/>
      <c r="BY909" s="27"/>
      <c r="BZ909" s="27"/>
      <c r="CA909" s="27"/>
      <c r="CB909" s="27"/>
      <c r="CC909" s="27"/>
      <c r="CD909" s="27"/>
      <c r="CE909" s="27"/>
      <c r="CF909" s="27"/>
      <c r="CG909" s="27"/>
      <c r="CH909" s="27"/>
      <c r="CI909" s="27"/>
      <c r="CJ909" s="27"/>
      <c r="CK909" s="27"/>
      <c r="CL909" s="27"/>
      <c r="CM909" s="27"/>
      <c r="CN909" s="27"/>
      <c r="CO909" s="27"/>
      <c r="CP909" s="27"/>
      <c r="CQ909" s="27"/>
      <c r="CR909" s="27"/>
      <c r="CS909" s="27"/>
      <c r="CT909" s="27"/>
      <c r="CU909" s="27"/>
      <c r="CV909" s="27"/>
    </row>
    <row r="910" spans="1:100" ht="13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/>
      <c r="BR910" s="27"/>
      <c r="BS910" s="27"/>
      <c r="BT910" s="27"/>
      <c r="BU910" s="27"/>
      <c r="BV910" s="27"/>
      <c r="BW910" s="27"/>
      <c r="BX910" s="27"/>
      <c r="BY910" s="27"/>
      <c r="BZ910" s="27"/>
      <c r="CA910" s="27"/>
      <c r="CB910" s="27"/>
      <c r="CC910" s="27"/>
      <c r="CD910" s="27"/>
      <c r="CE910" s="27"/>
      <c r="CF910" s="27"/>
      <c r="CG910" s="27"/>
      <c r="CH910" s="27"/>
      <c r="CI910" s="27"/>
      <c r="CJ910" s="27"/>
      <c r="CK910" s="27"/>
      <c r="CL910" s="27"/>
      <c r="CM910" s="27"/>
      <c r="CN910" s="27"/>
      <c r="CO910" s="27"/>
      <c r="CP910" s="27"/>
      <c r="CQ910" s="27"/>
      <c r="CR910" s="27"/>
      <c r="CS910" s="27"/>
      <c r="CT910" s="27"/>
      <c r="CU910" s="27"/>
      <c r="CV910" s="27"/>
    </row>
    <row r="911" spans="1:100" ht="13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7"/>
      <c r="BO911" s="27"/>
      <c r="BP911" s="27"/>
      <c r="BQ911" s="27"/>
      <c r="BR911" s="27"/>
      <c r="BS911" s="27"/>
      <c r="BT911" s="27"/>
      <c r="BU911" s="27"/>
      <c r="BV911" s="27"/>
      <c r="BW911" s="27"/>
      <c r="BX911" s="27"/>
      <c r="BY911" s="27"/>
      <c r="BZ911" s="27"/>
      <c r="CA911" s="27"/>
      <c r="CB911" s="27"/>
      <c r="CC911" s="27"/>
      <c r="CD911" s="27"/>
      <c r="CE911" s="27"/>
      <c r="CF911" s="27"/>
      <c r="CG911" s="27"/>
      <c r="CH911" s="27"/>
      <c r="CI911" s="27"/>
      <c r="CJ911" s="27"/>
      <c r="CK911" s="27"/>
      <c r="CL911" s="27"/>
      <c r="CM911" s="27"/>
      <c r="CN911" s="27"/>
      <c r="CO911" s="27"/>
      <c r="CP911" s="27"/>
      <c r="CQ911" s="27"/>
      <c r="CR911" s="27"/>
      <c r="CS911" s="27"/>
      <c r="CT911" s="27"/>
      <c r="CU911" s="27"/>
      <c r="CV911" s="27"/>
    </row>
    <row r="912" spans="1:100" ht="13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27"/>
      <c r="CE912" s="27"/>
      <c r="CF912" s="27"/>
      <c r="CG912" s="27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27"/>
      <c r="CV912" s="27"/>
    </row>
    <row r="913" spans="1:100" ht="13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O913" s="27"/>
      <c r="BP913" s="27"/>
      <c r="BQ913" s="27"/>
      <c r="BR913" s="27"/>
      <c r="BS913" s="27"/>
      <c r="BT913" s="27"/>
      <c r="BU913" s="27"/>
      <c r="BV913" s="27"/>
      <c r="BW913" s="27"/>
      <c r="BX913" s="27"/>
      <c r="BY913" s="27"/>
      <c r="BZ913" s="27"/>
      <c r="CA913" s="27"/>
      <c r="CB913" s="27"/>
      <c r="CC913" s="27"/>
      <c r="CD913" s="27"/>
      <c r="CE913" s="27"/>
      <c r="CF913" s="27"/>
      <c r="CG913" s="27"/>
      <c r="CH913" s="27"/>
      <c r="CI913" s="27"/>
      <c r="CJ913" s="27"/>
      <c r="CK913" s="27"/>
      <c r="CL913" s="27"/>
      <c r="CM913" s="27"/>
      <c r="CN913" s="27"/>
      <c r="CO913" s="27"/>
      <c r="CP913" s="27"/>
      <c r="CQ913" s="27"/>
      <c r="CR913" s="27"/>
      <c r="CS913" s="27"/>
      <c r="CT913" s="27"/>
      <c r="CU913" s="27"/>
      <c r="CV913" s="27"/>
    </row>
    <row r="914" spans="1:100" ht="13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7"/>
      <c r="BP914" s="27"/>
      <c r="BQ914" s="27"/>
      <c r="BR914" s="27"/>
      <c r="BS914" s="27"/>
      <c r="BT914" s="27"/>
      <c r="BU914" s="27"/>
      <c r="BV914" s="27"/>
      <c r="BW914" s="27"/>
      <c r="BX914" s="27"/>
      <c r="BY914" s="27"/>
      <c r="BZ914" s="27"/>
      <c r="CA914" s="27"/>
      <c r="CB914" s="27"/>
      <c r="CC914" s="27"/>
      <c r="CD914" s="27"/>
      <c r="CE914" s="27"/>
      <c r="CF914" s="27"/>
      <c r="CG914" s="27"/>
      <c r="CH914" s="27"/>
      <c r="CI914" s="27"/>
      <c r="CJ914" s="27"/>
      <c r="CK914" s="27"/>
      <c r="CL914" s="27"/>
      <c r="CM914" s="27"/>
      <c r="CN914" s="27"/>
      <c r="CO914" s="27"/>
      <c r="CP914" s="27"/>
      <c r="CQ914" s="27"/>
      <c r="CR914" s="27"/>
      <c r="CS914" s="27"/>
      <c r="CT914" s="27"/>
      <c r="CU914" s="27"/>
      <c r="CV914" s="27"/>
    </row>
    <row r="915" spans="1:100" ht="13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7"/>
      <c r="BP915" s="27"/>
      <c r="BQ915" s="27"/>
      <c r="BR915" s="27"/>
      <c r="BS915" s="27"/>
      <c r="BT915" s="27"/>
      <c r="BU915" s="27"/>
      <c r="BV915" s="27"/>
      <c r="BW915" s="27"/>
      <c r="BX915" s="27"/>
      <c r="BY915" s="27"/>
      <c r="BZ915" s="27"/>
      <c r="CA915" s="27"/>
      <c r="CB915" s="27"/>
      <c r="CC915" s="27"/>
      <c r="CD915" s="27"/>
      <c r="CE915" s="27"/>
      <c r="CF915" s="27"/>
      <c r="CG915" s="27"/>
      <c r="CH915" s="27"/>
      <c r="CI915" s="27"/>
      <c r="CJ915" s="27"/>
      <c r="CK915" s="27"/>
      <c r="CL915" s="27"/>
      <c r="CM915" s="27"/>
      <c r="CN915" s="27"/>
      <c r="CO915" s="27"/>
      <c r="CP915" s="27"/>
      <c r="CQ915" s="27"/>
      <c r="CR915" s="27"/>
      <c r="CS915" s="27"/>
      <c r="CT915" s="27"/>
      <c r="CU915" s="27"/>
      <c r="CV915" s="27"/>
    </row>
    <row r="916" spans="1:100" ht="13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7"/>
      <c r="BP916" s="27"/>
      <c r="BQ916" s="27"/>
      <c r="BR916" s="27"/>
      <c r="BS916" s="27"/>
      <c r="BT916" s="27"/>
      <c r="BU916" s="27"/>
      <c r="BV916" s="27"/>
      <c r="BW916" s="27"/>
      <c r="BX916" s="27"/>
      <c r="BY916" s="27"/>
      <c r="BZ916" s="27"/>
      <c r="CA916" s="27"/>
      <c r="CB916" s="27"/>
      <c r="CC916" s="27"/>
      <c r="CD916" s="27"/>
      <c r="CE916" s="27"/>
      <c r="CF916" s="27"/>
      <c r="CG916" s="27"/>
      <c r="CH916" s="27"/>
      <c r="CI916" s="27"/>
      <c r="CJ916" s="27"/>
      <c r="CK916" s="27"/>
      <c r="CL916" s="27"/>
      <c r="CM916" s="27"/>
      <c r="CN916" s="27"/>
      <c r="CO916" s="27"/>
      <c r="CP916" s="27"/>
      <c r="CQ916" s="27"/>
      <c r="CR916" s="27"/>
      <c r="CS916" s="27"/>
      <c r="CT916" s="27"/>
      <c r="CU916" s="27"/>
      <c r="CV916" s="27"/>
    </row>
    <row r="917" spans="1:100" ht="13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7"/>
      <c r="BS917" s="27"/>
      <c r="BT917" s="27"/>
      <c r="BU917" s="27"/>
      <c r="BV917" s="27"/>
      <c r="BW917" s="27"/>
      <c r="BX917" s="27"/>
      <c r="BY917" s="27"/>
      <c r="BZ917" s="27"/>
      <c r="CA917" s="27"/>
      <c r="CB917" s="27"/>
      <c r="CC917" s="27"/>
      <c r="CD917" s="27"/>
      <c r="CE917" s="27"/>
      <c r="CF917" s="27"/>
      <c r="CG917" s="27"/>
      <c r="CH917" s="27"/>
      <c r="CI917" s="27"/>
      <c r="CJ917" s="27"/>
      <c r="CK917" s="27"/>
      <c r="CL917" s="27"/>
      <c r="CM917" s="27"/>
      <c r="CN917" s="27"/>
      <c r="CO917" s="27"/>
      <c r="CP917" s="27"/>
      <c r="CQ917" s="27"/>
      <c r="CR917" s="27"/>
      <c r="CS917" s="27"/>
      <c r="CT917" s="27"/>
      <c r="CU917" s="27"/>
      <c r="CV917" s="27"/>
    </row>
    <row r="918" spans="1:100" ht="13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7"/>
      <c r="BO918" s="27"/>
      <c r="BP918" s="27"/>
      <c r="BQ918" s="27"/>
      <c r="BR918" s="27"/>
      <c r="BS918" s="27"/>
      <c r="BT918" s="27"/>
      <c r="BU918" s="27"/>
      <c r="BV918" s="27"/>
      <c r="BW918" s="27"/>
      <c r="BX918" s="27"/>
      <c r="BY918" s="27"/>
      <c r="BZ918" s="27"/>
      <c r="CA918" s="27"/>
      <c r="CB918" s="27"/>
      <c r="CC918" s="27"/>
      <c r="CD918" s="27"/>
      <c r="CE918" s="27"/>
      <c r="CF918" s="27"/>
      <c r="CG918" s="27"/>
      <c r="CH918" s="27"/>
      <c r="CI918" s="27"/>
      <c r="CJ918" s="27"/>
      <c r="CK918" s="27"/>
      <c r="CL918" s="27"/>
      <c r="CM918" s="27"/>
      <c r="CN918" s="27"/>
      <c r="CO918" s="27"/>
      <c r="CP918" s="27"/>
      <c r="CQ918" s="27"/>
      <c r="CR918" s="27"/>
      <c r="CS918" s="27"/>
      <c r="CT918" s="27"/>
      <c r="CU918" s="27"/>
      <c r="CV918" s="27"/>
    </row>
    <row r="919" spans="1:100" ht="13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7"/>
      <c r="BP919" s="27"/>
      <c r="BQ919" s="27"/>
      <c r="BR919" s="27"/>
      <c r="BS919" s="27"/>
      <c r="BT919" s="27"/>
      <c r="BU919" s="27"/>
      <c r="BV919" s="27"/>
      <c r="BW919" s="27"/>
      <c r="BX919" s="27"/>
      <c r="BY919" s="27"/>
      <c r="BZ919" s="27"/>
      <c r="CA919" s="27"/>
      <c r="CB919" s="27"/>
      <c r="CC919" s="27"/>
      <c r="CD919" s="27"/>
      <c r="CE919" s="27"/>
      <c r="CF919" s="27"/>
      <c r="CG919" s="27"/>
      <c r="CH919" s="27"/>
      <c r="CI919" s="27"/>
      <c r="CJ919" s="27"/>
      <c r="CK919" s="27"/>
      <c r="CL919" s="27"/>
      <c r="CM919" s="27"/>
      <c r="CN919" s="27"/>
      <c r="CO919" s="27"/>
      <c r="CP919" s="27"/>
      <c r="CQ919" s="27"/>
      <c r="CR919" s="27"/>
      <c r="CS919" s="27"/>
      <c r="CT919" s="27"/>
      <c r="CU919" s="27"/>
      <c r="CV919" s="27"/>
    </row>
    <row r="920" spans="1:100" ht="13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O920" s="27"/>
      <c r="BP920" s="27"/>
      <c r="BQ920" s="27"/>
      <c r="BR920" s="27"/>
      <c r="BS920" s="27"/>
      <c r="BT920" s="27"/>
      <c r="BU920" s="27"/>
      <c r="BV920" s="27"/>
      <c r="BW920" s="27"/>
      <c r="BX920" s="27"/>
      <c r="BY920" s="27"/>
      <c r="BZ920" s="27"/>
      <c r="CA920" s="27"/>
      <c r="CB920" s="27"/>
      <c r="CC920" s="27"/>
      <c r="CD920" s="27"/>
      <c r="CE920" s="27"/>
      <c r="CF920" s="27"/>
      <c r="CG920" s="27"/>
      <c r="CH920" s="27"/>
      <c r="CI920" s="27"/>
      <c r="CJ920" s="27"/>
      <c r="CK920" s="27"/>
      <c r="CL920" s="27"/>
      <c r="CM920" s="27"/>
      <c r="CN920" s="27"/>
      <c r="CO920" s="27"/>
      <c r="CP920" s="27"/>
      <c r="CQ920" s="27"/>
      <c r="CR920" s="27"/>
      <c r="CS920" s="27"/>
      <c r="CT920" s="27"/>
      <c r="CU920" s="27"/>
      <c r="CV920" s="27"/>
    </row>
    <row r="921" spans="1:100" ht="13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7"/>
      <c r="BO921" s="27"/>
      <c r="BP921" s="27"/>
      <c r="BQ921" s="27"/>
      <c r="BR921" s="27"/>
      <c r="BS921" s="27"/>
      <c r="BT921" s="27"/>
      <c r="BU921" s="27"/>
      <c r="BV921" s="27"/>
      <c r="BW921" s="27"/>
      <c r="BX921" s="27"/>
      <c r="BY921" s="27"/>
      <c r="BZ921" s="27"/>
      <c r="CA921" s="27"/>
      <c r="CB921" s="27"/>
      <c r="CC921" s="27"/>
      <c r="CD921" s="27"/>
      <c r="CE921" s="27"/>
      <c r="CF921" s="27"/>
      <c r="CG921" s="27"/>
      <c r="CH921" s="27"/>
      <c r="CI921" s="27"/>
      <c r="CJ921" s="27"/>
      <c r="CK921" s="27"/>
      <c r="CL921" s="27"/>
      <c r="CM921" s="27"/>
      <c r="CN921" s="27"/>
      <c r="CO921" s="27"/>
      <c r="CP921" s="27"/>
      <c r="CQ921" s="27"/>
      <c r="CR921" s="27"/>
      <c r="CS921" s="27"/>
      <c r="CT921" s="27"/>
      <c r="CU921" s="27"/>
      <c r="CV921" s="27"/>
    </row>
    <row r="922" spans="1:100" ht="13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7"/>
      <c r="BP922" s="27"/>
      <c r="BQ922" s="27"/>
      <c r="BR922" s="27"/>
      <c r="BS922" s="27"/>
      <c r="BT922" s="27"/>
      <c r="BU922" s="27"/>
      <c r="BV922" s="27"/>
      <c r="BW922" s="27"/>
      <c r="BX922" s="27"/>
      <c r="BY922" s="27"/>
      <c r="BZ922" s="27"/>
      <c r="CA922" s="27"/>
      <c r="CB922" s="27"/>
      <c r="CC922" s="27"/>
      <c r="CD922" s="27"/>
      <c r="CE922" s="27"/>
      <c r="CF922" s="27"/>
      <c r="CG922" s="27"/>
      <c r="CH922" s="27"/>
      <c r="CI922" s="27"/>
      <c r="CJ922" s="27"/>
      <c r="CK922" s="27"/>
      <c r="CL922" s="27"/>
      <c r="CM922" s="27"/>
      <c r="CN922" s="27"/>
      <c r="CO922" s="27"/>
      <c r="CP922" s="27"/>
      <c r="CQ922" s="27"/>
      <c r="CR922" s="27"/>
      <c r="CS922" s="27"/>
      <c r="CT922" s="27"/>
      <c r="CU922" s="27"/>
      <c r="CV922" s="27"/>
    </row>
    <row r="923" spans="1:100" ht="13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7"/>
      <c r="BP923" s="27"/>
      <c r="BQ923" s="27"/>
      <c r="BR923" s="27"/>
      <c r="BS923" s="27"/>
      <c r="BT923" s="27"/>
      <c r="BU923" s="27"/>
      <c r="BV923" s="27"/>
      <c r="BW923" s="27"/>
      <c r="BX923" s="27"/>
      <c r="BY923" s="27"/>
      <c r="BZ923" s="27"/>
      <c r="CA923" s="27"/>
      <c r="CB923" s="27"/>
      <c r="CC923" s="27"/>
      <c r="CD923" s="27"/>
      <c r="CE923" s="27"/>
      <c r="CF923" s="27"/>
      <c r="CG923" s="27"/>
      <c r="CH923" s="27"/>
      <c r="CI923" s="27"/>
      <c r="CJ923" s="27"/>
      <c r="CK923" s="27"/>
      <c r="CL923" s="27"/>
      <c r="CM923" s="27"/>
      <c r="CN923" s="27"/>
      <c r="CO923" s="27"/>
      <c r="CP923" s="27"/>
      <c r="CQ923" s="27"/>
      <c r="CR923" s="27"/>
      <c r="CS923" s="27"/>
      <c r="CT923" s="27"/>
      <c r="CU923" s="27"/>
      <c r="CV923" s="27"/>
    </row>
    <row r="924" spans="1:100" ht="13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</row>
    <row r="925" spans="1:100" ht="13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7"/>
      <c r="BP925" s="27"/>
      <c r="BQ925" s="27"/>
      <c r="BR925" s="27"/>
      <c r="BS925" s="27"/>
      <c r="BT925" s="27"/>
      <c r="BU925" s="27"/>
      <c r="BV925" s="27"/>
      <c r="BW925" s="27"/>
      <c r="BX925" s="27"/>
      <c r="BY925" s="27"/>
      <c r="BZ925" s="27"/>
      <c r="CA925" s="27"/>
      <c r="CB925" s="27"/>
      <c r="CC925" s="27"/>
      <c r="CD925" s="27"/>
      <c r="CE925" s="27"/>
      <c r="CF925" s="27"/>
      <c r="CG925" s="27"/>
      <c r="CH925" s="27"/>
      <c r="CI925" s="27"/>
      <c r="CJ925" s="27"/>
      <c r="CK925" s="27"/>
      <c r="CL925" s="27"/>
      <c r="CM925" s="27"/>
      <c r="CN925" s="27"/>
      <c r="CO925" s="27"/>
      <c r="CP925" s="27"/>
      <c r="CQ925" s="27"/>
      <c r="CR925" s="27"/>
      <c r="CS925" s="27"/>
      <c r="CT925" s="27"/>
      <c r="CU925" s="27"/>
      <c r="CV925" s="27"/>
    </row>
    <row r="926" spans="1:100" ht="13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</row>
    <row r="927" spans="1:100" ht="13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O927" s="27"/>
      <c r="BP927" s="27"/>
      <c r="BQ927" s="27"/>
      <c r="BR927" s="27"/>
      <c r="BS927" s="27"/>
      <c r="BT927" s="27"/>
      <c r="BU927" s="27"/>
      <c r="BV927" s="27"/>
      <c r="BW927" s="27"/>
      <c r="BX927" s="27"/>
      <c r="BY927" s="27"/>
      <c r="BZ927" s="27"/>
      <c r="CA927" s="27"/>
      <c r="CB927" s="27"/>
      <c r="CC927" s="27"/>
      <c r="CD927" s="27"/>
      <c r="CE927" s="27"/>
      <c r="CF927" s="27"/>
      <c r="CG927" s="27"/>
      <c r="CH927" s="27"/>
      <c r="CI927" s="27"/>
      <c r="CJ927" s="27"/>
      <c r="CK927" s="27"/>
      <c r="CL927" s="27"/>
      <c r="CM927" s="27"/>
      <c r="CN927" s="27"/>
      <c r="CO927" s="27"/>
      <c r="CP927" s="27"/>
      <c r="CQ927" s="27"/>
      <c r="CR927" s="27"/>
      <c r="CS927" s="27"/>
      <c r="CT927" s="27"/>
      <c r="CU927" s="27"/>
      <c r="CV927" s="27"/>
    </row>
    <row r="928" spans="1:100" ht="13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  <c r="CB928" s="27"/>
      <c r="CC928" s="27"/>
      <c r="CD928" s="27"/>
      <c r="CE928" s="27"/>
      <c r="CF928" s="27"/>
      <c r="CG928" s="27"/>
      <c r="CH928" s="27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27"/>
      <c r="CV928" s="27"/>
    </row>
    <row r="929" spans="1:100" ht="13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7"/>
      <c r="BS929" s="27"/>
      <c r="BT929" s="27"/>
      <c r="BU929" s="27"/>
      <c r="BV929" s="27"/>
      <c r="BW929" s="27"/>
      <c r="BX929" s="27"/>
      <c r="BY929" s="27"/>
      <c r="BZ929" s="27"/>
      <c r="CA929" s="27"/>
      <c r="CB929" s="27"/>
      <c r="CC929" s="27"/>
      <c r="CD929" s="27"/>
      <c r="CE929" s="27"/>
      <c r="CF929" s="27"/>
      <c r="CG929" s="27"/>
      <c r="CH929" s="27"/>
      <c r="CI929" s="27"/>
      <c r="CJ929" s="27"/>
      <c r="CK929" s="27"/>
      <c r="CL929" s="27"/>
      <c r="CM929" s="27"/>
      <c r="CN929" s="27"/>
      <c r="CO929" s="27"/>
      <c r="CP929" s="27"/>
      <c r="CQ929" s="27"/>
      <c r="CR929" s="27"/>
      <c r="CS929" s="27"/>
      <c r="CT929" s="27"/>
      <c r="CU929" s="27"/>
      <c r="CV929" s="27"/>
    </row>
    <row r="930" spans="1:100" ht="13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7"/>
      <c r="BO930" s="27"/>
      <c r="BP930" s="27"/>
      <c r="BQ930" s="27"/>
      <c r="BR930" s="27"/>
      <c r="BS930" s="27"/>
      <c r="BT930" s="27"/>
      <c r="BU930" s="27"/>
      <c r="BV930" s="27"/>
      <c r="BW930" s="27"/>
      <c r="BX930" s="27"/>
      <c r="BY930" s="27"/>
      <c r="BZ930" s="27"/>
      <c r="CA930" s="27"/>
      <c r="CB930" s="27"/>
      <c r="CC930" s="27"/>
      <c r="CD930" s="27"/>
      <c r="CE930" s="27"/>
      <c r="CF930" s="27"/>
      <c r="CG930" s="27"/>
      <c r="CH930" s="27"/>
      <c r="CI930" s="27"/>
      <c r="CJ930" s="27"/>
      <c r="CK930" s="27"/>
      <c r="CL930" s="27"/>
      <c r="CM930" s="27"/>
      <c r="CN930" s="27"/>
      <c r="CO930" s="27"/>
      <c r="CP930" s="27"/>
      <c r="CQ930" s="27"/>
      <c r="CR930" s="27"/>
      <c r="CS930" s="27"/>
      <c r="CT930" s="27"/>
      <c r="CU930" s="27"/>
      <c r="CV930" s="27"/>
    </row>
    <row r="931" spans="1:100" ht="13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7"/>
      <c r="BO931" s="27"/>
      <c r="BP931" s="27"/>
      <c r="BQ931" s="27"/>
      <c r="BR931" s="27"/>
      <c r="BS931" s="27"/>
      <c r="BT931" s="27"/>
      <c r="BU931" s="27"/>
      <c r="BV931" s="27"/>
      <c r="BW931" s="27"/>
      <c r="BX931" s="27"/>
      <c r="BY931" s="27"/>
      <c r="BZ931" s="27"/>
      <c r="CA931" s="27"/>
      <c r="CB931" s="27"/>
      <c r="CC931" s="27"/>
      <c r="CD931" s="27"/>
      <c r="CE931" s="27"/>
      <c r="CF931" s="27"/>
      <c r="CG931" s="27"/>
      <c r="CH931" s="27"/>
      <c r="CI931" s="27"/>
      <c r="CJ931" s="27"/>
      <c r="CK931" s="27"/>
      <c r="CL931" s="27"/>
      <c r="CM931" s="27"/>
      <c r="CN931" s="27"/>
      <c r="CO931" s="27"/>
      <c r="CP931" s="27"/>
      <c r="CQ931" s="27"/>
      <c r="CR931" s="27"/>
      <c r="CS931" s="27"/>
      <c r="CT931" s="27"/>
      <c r="CU931" s="27"/>
      <c r="CV931" s="27"/>
    </row>
    <row r="932" spans="1:100" ht="13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7"/>
      <c r="BO932" s="27"/>
      <c r="BP932" s="27"/>
      <c r="BQ932" s="27"/>
      <c r="BR932" s="27"/>
      <c r="BS932" s="27"/>
      <c r="BT932" s="27"/>
      <c r="BU932" s="27"/>
      <c r="BV932" s="27"/>
      <c r="BW932" s="27"/>
      <c r="BX932" s="27"/>
      <c r="BY932" s="27"/>
      <c r="BZ932" s="27"/>
      <c r="CA932" s="27"/>
      <c r="CB932" s="27"/>
      <c r="CC932" s="27"/>
      <c r="CD932" s="27"/>
      <c r="CE932" s="27"/>
      <c r="CF932" s="27"/>
      <c r="CG932" s="27"/>
      <c r="CH932" s="27"/>
      <c r="CI932" s="27"/>
      <c r="CJ932" s="27"/>
      <c r="CK932" s="27"/>
      <c r="CL932" s="27"/>
      <c r="CM932" s="27"/>
      <c r="CN932" s="27"/>
      <c r="CO932" s="27"/>
      <c r="CP932" s="27"/>
      <c r="CQ932" s="27"/>
      <c r="CR932" s="27"/>
      <c r="CS932" s="27"/>
      <c r="CT932" s="27"/>
      <c r="CU932" s="27"/>
      <c r="CV932" s="27"/>
    </row>
    <row r="933" spans="1:100" ht="13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7"/>
      <c r="BO933" s="27"/>
      <c r="BP933" s="27"/>
      <c r="BQ933" s="27"/>
      <c r="BR933" s="27"/>
      <c r="BS933" s="27"/>
      <c r="BT933" s="27"/>
      <c r="BU933" s="27"/>
      <c r="BV933" s="27"/>
      <c r="BW933" s="27"/>
      <c r="BX933" s="27"/>
      <c r="BY933" s="27"/>
      <c r="BZ933" s="27"/>
      <c r="CA933" s="27"/>
      <c r="CB933" s="27"/>
      <c r="CC933" s="27"/>
      <c r="CD933" s="27"/>
      <c r="CE933" s="27"/>
      <c r="CF933" s="27"/>
      <c r="CG933" s="27"/>
      <c r="CH933" s="27"/>
      <c r="CI933" s="27"/>
      <c r="CJ933" s="27"/>
      <c r="CK933" s="27"/>
      <c r="CL933" s="27"/>
      <c r="CM933" s="27"/>
      <c r="CN933" s="27"/>
      <c r="CO933" s="27"/>
      <c r="CP933" s="27"/>
      <c r="CQ933" s="27"/>
      <c r="CR933" s="27"/>
      <c r="CS933" s="27"/>
      <c r="CT933" s="27"/>
      <c r="CU933" s="27"/>
      <c r="CV933" s="27"/>
    </row>
    <row r="934" spans="1:100" ht="13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7"/>
      <c r="BP934" s="27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  <c r="CB934" s="27"/>
      <c r="CC934" s="27"/>
      <c r="CD934" s="27"/>
      <c r="CE934" s="27"/>
      <c r="CF934" s="27"/>
      <c r="CG934" s="27"/>
      <c r="CH934" s="27"/>
      <c r="CI934" s="27"/>
      <c r="CJ934" s="27"/>
      <c r="CK934" s="27"/>
      <c r="CL934" s="27"/>
      <c r="CM934" s="27"/>
      <c r="CN934" s="27"/>
      <c r="CO934" s="27"/>
      <c r="CP934" s="27"/>
      <c r="CQ934" s="27"/>
      <c r="CR934" s="27"/>
      <c r="CS934" s="27"/>
      <c r="CT934" s="27"/>
      <c r="CU934" s="27"/>
      <c r="CV934" s="27"/>
    </row>
    <row r="935" spans="1:100" ht="13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7"/>
      <c r="BO935" s="27"/>
      <c r="BP935" s="27"/>
      <c r="BQ935" s="27"/>
      <c r="BR935" s="27"/>
      <c r="BS935" s="27"/>
      <c r="BT935" s="27"/>
      <c r="BU935" s="27"/>
      <c r="BV935" s="27"/>
      <c r="BW935" s="27"/>
      <c r="BX935" s="27"/>
      <c r="BY935" s="27"/>
      <c r="BZ935" s="27"/>
      <c r="CA935" s="27"/>
      <c r="CB935" s="27"/>
      <c r="CC935" s="27"/>
      <c r="CD935" s="27"/>
      <c r="CE935" s="27"/>
      <c r="CF935" s="27"/>
      <c r="CG935" s="27"/>
      <c r="CH935" s="27"/>
      <c r="CI935" s="27"/>
      <c r="CJ935" s="27"/>
      <c r="CK935" s="27"/>
      <c r="CL935" s="27"/>
      <c r="CM935" s="27"/>
      <c r="CN935" s="27"/>
      <c r="CO935" s="27"/>
      <c r="CP935" s="27"/>
      <c r="CQ935" s="27"/>
      <c r="CR935" s="27"/>
      <c r="CS935" s="27"/>
      <c r="CT935" s="27"/>
      <c r="CU935" s="27"/>
      <c r="CV935" s="27"/>
    </row>
    <row r="936" spans="1:100" ht="13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27"/>
      <c r="BN936" s="27"/>
      <c r="BO936" s="27"/>
      <c r="BP936" s="27"/>
      <c r="BQ936" s="27"/>
      <c r="BR936" s="27"/>
      <c r="BS936" s="27"/>
      <c r="BT936" s="27"/>
      <c r="BU936" s="27"/>
      <c r="BV936" s="27"/>
      <c r="BW936" s="27"/>
      <c r="BX936" s="27"/>
      <c r="BY936" s="27"/>
      <c r="BZ936" s="27"/>
      <c r="CA936" s="27"/>
      <c r="CB936" s="27"/>
      <c r="CC936" s="27"/>
      <c r="CD936" s="27"/>
      <c r="CE936" s="27"/>
      <c r="CF936" s="27"/>
      <c r="CG936" s="27"/>
      <c r="CH936" s="27"/>
      <c r="CI936" s="27"/>
      <c r="CJ936" s="27"/>
      <c r="CK936" s="27"/>
      <c r="CL936" s="27"/>
      <c r="CM936" s="27"/>
      <c r="CN936" s="27"/>
      <c r="CO936" s="27"/>
      <c r="CP936" s="27"/>
      <c r="CQ936" s="27"/>
      <c r="CR936" s="27"/>
      <c r="CS936" s="27"/>
      <c r="CT936" s="27"/>
      <c r="CU936" s="27"/>
      <c r="CV936" s="27"/>
    </row>
    <row r="937" spans="1:100" ht="13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7"/>
      <c r="BS937" s="27"/>
      <c r="BT937" s="27"/>
      <c r="BU937" s="27"/>
      <c r="BV937" s="27"/>
      <c r="BW937" s="27"/>
      <c r="BX937" s="27"/>
      <c r="BY937" s="27"/>
      <c r="BZ937" s="27"/>
      <c r="CA937" s="27"/>
      <c r="CB937" s="27"/>
      <c r="CC937" s="27"/>
      <c r="CD937" s="27"/>
      <c r="CE937" s="27"/>
      <c r="CF937" s="27"/>
      <c r="CG937" s="27"/>
      <c r="CH937" s="27"/>
      <c r="CI937" s="27"/>
      <c r="CJ937" s="27"/>
      <c r="CK937" s="27"/>
      <c r="CL937" s="27"/>
      <c r="CM937" s="27"/>
      <c r="CN937" s="27"/>
      <c r="CO937" s="27"/>
      <c r="CP937" s="27"/>
      <c r="CQ937" s="27"/>
      <c r="CR937" s="27"/>
      <c r="CS937" s="27"/>
      <c r="CT937" s="27"/>
      <c r="CU937" s="27"/>
      <c r="CV937" s="27"/>
    </row>
    <row r="938" spans="1:100" ht="13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7"/>
      <c r="BN938" s="27"/>
      <c r="BO938" s="27"/>
      <c r="BP938" s="27"/>
      <c r="BQ938" s="27"/>
      <c r="BR938" s="27"/>
      <c r="BS938" s="27"/>
      <c r="BT938" s="27"/>
      <c r="BU938" s="27"/>
      <c r="BV938" s="27"/>
      <c r="BW938" s="27"/>
      <c r="BX938" s="27"/>
      <c r="BY938" s="27"/>
      <c r="BZ938" s="27"/>
      <c r="CA938" s="27"/>
      <c r="CB938" s="27"/>
      <c r="CC938" s="27"/>
      <c r="CD938" s="27"/>
      <c r="CE938" s="27"/>
      <c r="CF938" s="27"/>
      <c r="CG938" s="27"/>
      <c r="CH938" s="27"/>
      <c r="CI938" s="27"/>
      <c r="CJ938" s="27"/>
      <c r="CK938" s="27"/>
      <c r="CL938" s="27"/>
      <c r="CM938" s="27"/>
      <c r="CN938" s="27"/>
      <c r="CO938" s="27"/>
      <c r="CP938" s="27"/>
      <c r="CQ938" s="27"/>
      <c r="CR938" s="27"/>
      <c r="CS938" s="27"/>
      <c r="CT938" s="27"/>
      <c r="CU938" s="27"/>
      <c r="CV938" s="27"/>
    </row>
    <row r="939" spans="1:100" ht="13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7"/>
      <c r="BP939" s="27"/>
      <c r="BQ939" s="27"/>
      <c r="BR939" s="27"/>
      <c r="BS939" s="27"/>
      <c r="BT939" s="27"/>
      <c r="BU939" s="27"/>
      <c r="BV939" s="27"/>
      <c r="BW939" s="27"/>
      <c r="BX939" s="27"/>
      <c r="BY939" s="27"/>
      <c r="BZ939" s="27"/>
      <c r="CA939" s="27"/>
      <c r="CB939" s="27"/>
      <c r="CC939" s="27"/>
      <c r="CD939" s="27"/>
      <c r="CE939" s="27"/>
      <c r="CF939" s="27"/>
      <c r="CG939" s="27"/>
      <c r="CH939" s="27"/>
      <c r="CI939" s="27"/>
      <c r="CJ939" s="27"/>
      <c r="CK939" s="27"/>
      <c r="CL939" s="27"/>
      <c r="CM939" s="27"/>
      <c r="CN939" s="27"/>
      <c r="CO939" s="27"/>
      <c r="CP939" s="27"/>
      <c r="CQ939" s="27"/>
      <c r="CR939" s="27"/>
      <c r="CS939" s="27"/>
      <c r="CT939" s="27"/>
      <c r="CU939" s="27"/>
      <c r="CV939" s="27"/>
    </row>
    <row r="940" spans="1:100" ht="13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7"/>
      <c r="BP940" s="27"/>
      <c r="BQ940" s="27"/>
      <c r="BR940" s="27"/>
      <c r="BS940" s="27"/>
      <c r="BT940" s="27"/>
      <c r="BU940" s="27"/>
      <c r="BV940" s="27"/>
      <c r="BW940" s="27"/>
      <c r="BX940" s="27"/>
      <c r="BY940" s="27"/>
      <c r="BZ940" s="27"/>
      <c r="CA940" s="27"/>
      <c r="CB940" s="27"/>
      <c r="CC940" s="27"/>
      <c r="CD940" s="27"/>
      <c r="CE940" s="27"/>
      <c r="CF940" s="27"/>
      <c r="CG940" s="27"/>
      <c r="CH940" s="27"/>
      <c r="CI940" s="27"/>
      <c r="CJ940" s="27"/>
      <c r="CK940" s="27"/>
      <c r="CL940" s="27"/>
      <c r="CM940" s="27"/>
      <c r="CN940" s="27"/>
      <c r="CO940" s="27"/>
      <c r="CP940" s="27"/>
      <c r="CQ940" s="27"/>
      <c r="CR940" s="27"/>
      <c r="CS940" s="27"/>
      <c r="CT940" s="27"/>
      <c r="CU940" s="27"/>
      <c r="CV940" s="27"/>
    </row>
    <row r="941" spans="1:100" ht="13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7"/>
      <c r="BS941" s="27"/>
      <c r="BT941" s="27"/>
      <c r="BU941" s="27"/>
      <c r="BV941" s="27"/>
      <c r="BW941" s="27"/>
      <c r="BX941" s="27"/>
      <c r="BY941" s="27"/>
      <c r="BZ941" s="27"/>
      <c r="CA941" s="27"/>
      <c r="CB941" s="27"/>
      <c r="CC941" s="27"/>
      <c r="CD941" s="27"/>
      <c r="CE941" s="27"/>
      <c r="CF941" s="27"/>
      <c r="CG941" s="27"/>
      <c r="CH941" s="27"/>
      <c r="CI941" s="27"/>
      <c r="CJ941" s="27"/>
      <c r="CK941" s="27"/>
      <c r="CL941" s="27"/>
      <c r="CM941" s="27"/>
      <c r="CN941" s="27"/>
      <c r="CO941" s="27"/>
      <c r="CP941" s="27"/>
      <c r="CQ941" s="27"/>
      <c r="CR941" s="27"/>
      <c r="CS941" s="27"/>
      <c r="CT941" s="27"/>
      <c r="CU941" s="27"/>
      <c r="CV941" s="27"/>
    </row>
    <row r="942" spans="1:100" ht="13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/>
      <c r="CA942" s="27"/>
      <c r="CB942" s="27"/>
      <c r="CC942" s="27"/>
      <c r="CD942" s="27"/>
      <c r="CE942" s="27"/>
      <c r="CF942" s="27"/>
      <c r="CG942" s="27"/>
      <c r="CH942" s="27"/>
      <c r="CI942" s="27"/>
      <c r="CJ942" s="27"/>
      <c r="CK942" s="27"/>
      <c r="CL942" s="27"/>
      <c r="CM942" s="27"/>
      <c r="CN942" s="27"/>
      <c r="CO942" s="27"/>
      <c r="CP942" s="27"/>
      <c r="CQ942" s="27"/>
      <c r="CR942" s="27"/>
      <c r="CS942" s="27"/>
      <c r="CT942" s="27"/>
      <c r="CU942" s="27"/>
      <c r="CV942" s="27"/>
    </row>
    <row r="943" spans="1:100" ht="13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7"/>
      <c r="BP943" s="27"/>
      <c r="BQ943" s="27"/>
      <c r="BR943" s="27"/>
      <c r="BS943" s="27"/>
      <c r="BT943" s="27"/>
      <c r="BU943" s="27"/>
      <c r="BV943" s="27"/>
      <c r="BW943" s="27"/>
      <c r="BX943" s="27"/>
      <c r="BY943" s="27"/>
      <c r="BZ943" s="27"/>
      <c r="CA943" s="27"/>
      <c r="CB943" s="27"/>
      <c r="CC943" s="27"/>
      <c r="CD943" s="27"/>
      <c r="CE943" s="27"/>
      <c r="CF943" s="27"/>
      <c r="CG943" s="27"/>
      <c r="CH943" s="27"/>
      <c r="CI943" s="27"/>
      <c r="CJ943" s="27"/>
      <c r="CK943" s="27"/>
      <c r="CL943" s="27"/>
      <c r="CM943" s="27"/>
      <c r="CN943" s="27"/>
      <c r="CO943" s="27"/>
      <c r="CP943" s="27"/>
      <c r="CQ943" s="27"/>
      <c r="CR943" s="27"/>
      <c r="CS943" s="27"/>
      <c r="CT943" s="27"/>
      <c r="CU943" s="27"/>
      <c r="CV943" s="27"/>
    </row>
    <row r="944" spans="1:100" ht="13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7"/>
      <c r="BP944" s="27"/>
      <c r="BQ944" s="27"/>
      <c r="BR944" s="27"/>
      <c r="BS944" s="27"/>
      <c r="BT944" s="27"/>
      <c r="BU944" s="27"/>
      <c r="BV944" s="27"/>
      <c r="BW944" s="27"/>
      <c r="BX944" s="27"/>
      <c r="BY944" s="27"/>
      <c r="BZ944" s="27"/>
      <c r="CA944" s="27"/>
      <c r="CB944" s="27"/>
      <c r="CC944" s="27"/>
      <c r="CD944" s="27"/>
      <c r="CE944" s="27"/>
      <c r="CF944" s="27"/>
      <c r="CG944" s="27"/>
      <c r="CH944" s="27"/>
      <c r="CI944" s="27"/>
      <c r="CJ944" s="27"/>
      <c r="CK944" s="27"/>
      <c r="CL944" s="27"/>
      <c r="CM944" s="27"/>
      <c r="CN944" s="27"/>
      <c r="CO944" s="27"/>
      <c r="CP944" s="27"/>
      <c r="CQ944" s="27"/>
      <c r="CR944" s="27"/>
      <c r="CS944" s="27"/>
      <c r="CT944" s="27"/>
      <c r="CU944" s="27"/>
      <c r="CV944" s="27"/>
    </row>
    <row r="945" spans="1:100" ht="13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7"/>
      <c r="BO945" s="27"/>
      <c r="BP945" s="27"/>
      <c r="BQ945" s="27"/>
      <c r="BR945" s="27"/>
      <c r="BS945" s="27"/>
      <c r="BT945" s="27"/>
      <c r="BU945" s="27"/>
      <c r="BV945" s="27"/>
      <c r="BW945" s="27"/>
      <c r="BX945" s="27"/>
      <c r="BY945" s="27"/>
      <c r="BZ945" s="27"/>
      <c r="CA945" s="27"/>
      <c r="CB945" s="27"/>
      <c r="CC945" s="27"/>
      <c r="CD945" s="27"/>
      <c r="CE945" s="27"/>
      <c r="CF945" s="27"/>
      <c r="CG945" s="27"/>
      <c r="CH945" s="27"/>
      <c r="CI945" s="27"/>
      <c r="CJ945" s="27"/>
      <c r="CK945" s="27"/>
      <c r="CL945" s="27"/>
      <c r="CM945" s="27"/>
      <c r="CN945" s="27"/>
      <c r="CO945" s="27"/>
      <c r="CP945" s="27"/>
      <c r="CQ945" s="27"/>
      <c r="CR945" s="27"/>
      <c r="CS945" s="27"/>
      <c r="CT945" s="27"/>
      <c r="CU945" s="27"/>
      <c r="CV945" s="27"/>
    </row>
    <row r="946" spans="1:100" ht="13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7"/>
      <c r="BP946" s="27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  <c r="CB946" s="27"/>
      <c r="CC946" s="27"/>
      <c r="CD946" s="27"/>
      <c r="CE946" s="27"/>
      <c r="CF946" s="27"/>
      <c r="CG946" s="27"/>
      <c r="CH946" s="27"/>
      <c r="CI946" s="27"/>
      <c r="CJ946" s="27"/>
      <c r="CK946" s="27"/>
      <c r="CL946" s="27"/>
      <c r="CM946" s="27"/>
      <c r="CN946" s="27"/>
      <c r="CO946" s="27"/>
      <c r="CP946" s="27"/>
      <c r="CQ946" s="27"/>
      <c r="CR946" s="27"/>
      <c r="CS946" s="27"/>
      <c r="CT946" s="27"/>
      <c r="CU946" s="27"/>
      <c r="CV946" s="27"/>
    </row>
    <row r="947" spans="1:100" ht="13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7"/>
      <c r="BS947" s="27"/>
      <c r="BT947" s="27"/>
      <c r="BU947" s="27"/>
      <c r="BV947" s="27"/>
      <c r="BW947" s="27"/>
      <c r="BX947" s="27"/>
      <c r="BY947" s="27"/>
      <c r="BZ947" s="27"/>
      <c r="CA947" s="27"/>
      <c r="CB947" s="27"/>
      <c r="CC947" s="27"/>
      <c r="CD947" s="27"/>
      <c r="CE947" s="27"/>
      <c r="CF947" s="27"/>
      <c r="CG947" s="27"/>
      <c r="CH947" s="27"/>
      <c r="CI947" s="27"/>
      <c r="CJ947" s="27"/>
      <c r="CK947" s="27"/>
      <c r="CL947" s="27"/>
      <c r="CM947" s="27"/>
      <c r="CN947" s="27"/>
      <c r="CO947" s="27"/>
      <c r="CP947" s="27"/>
      <c r="CQ947" s="27"/>
      <c r="CR947" s="27"/>
      <c r="CS947" s="27"/>
      <c r="CT947" s="27"/>
      <c r="CU947" s="27"/>
      <c r="CV947" s="27"/>
    </row>
    <row r="948" spans="1:100" ht="13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  <c r="CB948" s="27"/>
      <c r="CC948" s="27"/>
      <c r="CD948" s="27"/>
      <c r="CE948" s="27"/>
      <c r="CF948" s="27"/>
      <c r="CG948" s="27"/>
      <c r="CH948" s="27"/>
      <c r="CI948" s="27"/>
      <c r="CJ948" s="27"/>
      <c r="CK948" s="27"/>
      <c r="CL948" s="27"/>
      <c r="CM948" s="27"/>
      <c r="CN948" s="27"/>
      <c r="CO948" s="27"/>
      <c r="CP948" s="27"/>
      <c r="CQ948" s="27"/>
      <c r="CR948" s="27"/>
      <c r="CS948" s="27"/>
      <c r="CT948" s="27"/>
      <c r="CU948" s="27"/>
      <c r="CV948" s="27"/>
    </row>
    <row r="949" spans="1:100" ht="13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7"/>
      <c r="BO949" s="27"/>
      <c r="BP949" s="27"/>
      <c r="BQ949" s="27"/>
      <c r="BR949" s="27"/>
      <c r="BS949" s="27"/>
      <c r="BT949" s="27"/>
      <c r="BU949" s="27"/>
      <c r="BV949" s="27"/>
      <c r="BW949" s="27"/>
      <c r="BX949" s="27"/>
      <c r="BY949" s="27"/>
      <c r="BZ949" s="27"/>
      <c r="CA949" s="27"/>
      <c r="CB949" s="27"/>
      <c r="CC949" s="27"/>
      <c r="CD949" s="27"/>
      <c r="CE949" s="27"/>
      <c r="CF949" s="27"/>
      <c r="CG949" s="27"/>
      <c r="CH949" s="27"/>
      <c r="CI949" s="27"/>
      <c r="CJ949" s="27"/>
      <c r="CK949" s="27"/>
      <c r="CL949" s="27"/>
      <c r="CM949" s="27"/>
      <c r="CN949" s="27"/>
      <c r="CO949" s="27"/>
      <c r="CP949" s="27"/>
      <c r="CQ949" s="27"/>
      <c r="CR949" s="27"/>
      <c r="CS949" s="27"/>
      <c r="CT949" s="27"/>
      <c r="CU949" s="27"/>
      <c r="CV949" s="27"/>
    </row>
    <row r="950" spans="1:100" ht="13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7"/>
      <c r="BP950" s="27"/>
      <c r="BQ950" s="27"/>
      <c r="BR950" s="27"/>
      <c r="BS950" s="27"/>
      <c r="BT950" s="27"/>
      <c r="BU950" s="27"/>
      <c r="BV950" s="27"/>
      <c r="BW950" s="27"/>
      <c r="BX950" s="27"/>
      <c r="BY950" s="27"/>
      <c r="BZ950" s="27"/>
      <c r="CA950" s="27"/>
      <c r="CB950" s="27"/>
      <c r="CC950" s="27"/>
      <c r="CD950" s="27"/>
      <c r="CE950" s="27"/>
      <c r="CF950" s="27"/>
      <c r="CG950" s="27"/>
      <c r="CH950" s="27"/>
      <c r="CI950" s="27"/>
      <c r="CJ950" s="27"/>
      <c r="CK950" s="27"/>
      <c r="CL950" s="27"/>
      <c r="CM950" s="27"/>
      <c r="CN950" s="27"/>
      <c r="CO950" s="27"/>
      <c r="CP950" s="27"/>
      <c r="CQ950" s="27"/>
      <c r="CR950" s="27"/>
      <c r="CS950" s="27"/>
      <c r="CT950" s="27"/>
      <c r="CU950" s="27"/>
      <c r="CV950" s="27"/>
    </row>
    <row r="951" spans="1:100" ht="13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7"/>
      <c r="BP951" s="27"/>
      <c r="BQ951" s="27"/>
      <c r="BR951" s="27"/>
      <c r="BS951" s="27"/>
      <c r="BT951" s="27"/>
      <c r="BU951" s="27"/>
      <c r="BV951" s="27"/>
      <c r="BW951" s="27"/>
      <c r="BX951" s="27"/>
      <c r="BY951" s="27"/>
      <c r="BZ951" s="27"/>
      <c r="CA951" s="27"/>
      <c r="CB951" s="27"/>
      <c r="CC951" s="27"/>
      <c r="CD951" s="27"/>
      <c r="CE951" s="27"/>
      <c r="CF951" s="27"/>
      <c r="CG951" s="27"/>
      <c r="CH951" s="27"/>
      <c r="CI951" s="27"/>
      <c r="CJ951" s="27"/>
      <c r="CK951" s="27"/>
      <c r="CL951" s="27"/>
      <c r="CM951" s="27"/>
      <c r="CN951" s="27"/>
      <c r="CO951" s="27"/>
      <c r="CP951" s="27"/>
      <c r="CQ951" s="27"/>
      <c r="CR951" s="27"/>
      <c r="CS951" s="27"/>
      <c r="CT951" s="27"/>
      <c r="CU951" s="27"/>
      <c r="CV951" s="27"/>
    </row>
    <row r="952" spans="1:100" ht="13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7"/>
      <c r="BP952" s="27"/>
      <c r="BQ952" s="27"/>
      <c r="BR952" s="27"/>
      <c r="BS952" s="27"/>
      <c r="BT952" s="27"/>
      <c r="BU952" s="27"/>
      <c r="BV952" s="27"/>
      <c r="BW952" s="27"/>
      <c r="BX952" s="27"/>
      <c r="BY952" s="27"/>
      <c r="BZ952" s="27"/>
      <c r="CA952" s="27"/>
      <c r="CB952" s="27"/>
      <c r="CC952" s="27"/>
      <c r="CD952" s="27"/>
      <c r="CE952" s="27"/>
      <c r="CF952" s="27"/>
      <c r="CG952" s="27"/>
      <c r="CH952" s="27"/>
      <c r="CI952" s="27"/>
      <c r="CJ952" s="27"/>
      <c r="CK952" s="27"/>
      <c r="CL952" s="27"/>
      <c r="CM952" s="27"/>
      <c r="CN952" s="27"/>
      <c r="CO952" s="27"/>
      <c r="CP952" s="27"/>
      <c r="CQ952" s="27"/>
      <c r="CR952" s="27"/>
      <c r="CS952" s="27"/>
      <c r="CT952" s="27"/>
      <c r="CU952" s="27"/>
      <c r="CV952" s="27"/>
    </row>
    <row r="953" spans="1:100" ht="13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/>
      <c r="BQ953" s="27"/>
      <c r="BR953" s="27"/>
      <c r="BS953" s="27"/>
      <c r="BT953" s="27"/>
      <c r="BU953" s="27"/>
      <c r="BV953" s="27"/>
      <c r="BW953" s="27"/>
      <c r="BX953" s="27"/>
      <c r="BY953" s="27"/>
      <c r="BZ953" s="27"/>
      <c r="CA953" s="27"/>
      <c r="CB953" s="27"/>
      <c r="CC953" s="27"/>
      <c r="CD953" s="27"/>
      <c r="CE953" s="27"/>
      <c r="CF953" s="27"/>
      <c r="CG953" s="27"/>
      <c r="CH953" s="27"/>
      <c r="CI953" s="27"/>
      <c r="CJ953" s="27"/>
      <c r="CK953" s="27"/>
      <c r="CL953" s="27"/>
      <c r="CM953" s="27"/>
      <c r="CN953" s="27"/>
      <c r="CO953" s="27"/>
      <c r="CP953" s="27"/>
      <c r="CQ953" s="27"/>
      <c r="CR953" s="27"/>
      <c r="CS953" s="27"/>
      <c r="CT953" s="27"/>
      <c r="CU953" s="27"/>
      <c r="CV953" s="27"/>
    </row>
    <row r="954" spans="1:100" ht="13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7"/>
      <c r="BO954" s="27"/>
      <c r="BP954" s="27"/>
      <c r="BQ954" s="27"/>
      <c r="BR954" s="27"/>
      <c r="BS954" s="27"/>
      <c r="BT954" s="27"/>
      <c r="BU954" s="27"/>
      <c r="BV954" s="27"/>
      <c r="BW954" s="27"/>
      <c r="BX954" s="27"/>
      <c r="BY954" s="27"/>
      <c r="BZ954" s="27"/>
      <c r="CA954" s="27"/>
      <c r="CB954" s="27"/>
      <c r="CC954" s="27"/>
      <c r="CD954" s="27"/>
      <c r="CE954" s="27"/>
      <c r="CF954" s="27"/>
      <c r="CG954" s="27"/>
      <c r="CH954" s="27"/>
      <c r="CI954" s="27"/>
      <c r="CJ954" s="27"/>
      <c r="CK954" s="27"/>
      <c r="CL954" s="27"/>
      <c r="CM954" s="27"/>
      <c r="CN954" s="27"/>
      <c r="CO954" s="27"/>
      <c r="CP954" s="27"/>
      <c r="CQ954" s="27"/>
      <c r="CR954" s="27"/>
      <c r="CS954" s="27"/>
      <c r="CT954" s="27"/>
      <c r="CU954" s="27"/>
      <c r="CV954" s="27"/>
    </row>
    <row r="955" spans="1:100" ht="13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7"/>
      <c r="BO955" s="27"/>
      <c r="BP955" s="27"/>
      <c r="BQ955" s="27"/>
      <c r="BR955" s="27"/>
      <c r="BS955" s="27"/>
      <c r="BT955" s="27"/>
      <c r="BU955" s="27"/>
      <c r="BV955" s="27"/>
      <c r="BW955" s="27"/>
      <c r="BX955" s="27"/>
      <c r="BY955" s="27"/>
      <c r="BZ955" s="27"/>
      <c r="CA955" s="27"/>
      <c r="CB955" s="27"/>
      <c r="CC955" s="27"/>
      <c r="CD955" s="27"/>
      <c r="CE955" s="27"/>
      <c r="CF955" s="27"/>
      <c r="CG955" s="27"/>
      <c r="CH955" s="27"/>
      <c r="CI955" s="27"/>
      <c r="CJ955" s="27"/>
      <c r="CK955" s="27"/>
      <c r="CL955" s="27"/>
      <c r="CM955" s="27"/>
      <c r="CN955" s="27"/>
      <c r="CO955" s="27"/>
      <c r="CP955" s="27"/>
      <c r="CQ955" s="27"/>
      <c r="CR955" s="27"/>
      <c r="CS955" s="27"/>
      <c r="CT955" s="27"/>
      <c r="CU955" s="27"/>
      <c r="CV955" s="27"/>
    </row>
    <row r="956" spans="1:100" ht="13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7"/>
      <c r="BS956" s="27"/>
      <c r="BT956" s="27"/>
      <c r="BU956" s="27"/>
      <c r="BV956" s="27"/>
      <c r="BW956" s="27"/>
      <c r="BX956" s="27"/>
      <c r="BY956" s="27"/>
      <c r="BZ956" s="27"/>
      <c r="CA956" s="27"/>
      <c r="CB956" s="27"/>
      <c r="CC956" s="27"/>
      <c r="CD956" s="27"/>
      <c r="CE956" s="27"/>
      <c r="CF956" s="27"/>
      <c r="CG956" s="27"/>
      <c r="CH956" s="27"/>
      <c r="CI956" s="27"/>
      <c r="CJ956" s="27"/>
      <c r="CK956" s="27"/>
      <c r="CL956" s="27"/>
      <c r="CM956" s="27"/>
      <c r="CN956" s="27"/>
      <c r="CO956" s="27"/>
      <c r="CP956" s="27"/>
      <c r="CQ956" s="27"/>
      <c r="CR956" s="27"/>
      <c r="CS956" s="27"/>
      <c r="CT956" s="27"/>
      <c r="CU956" s="27"/>
      <c r="CV956" s="27"/>
    </row>
    <row r="957" spans="1:100" ht="13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7"/>
      <c r="BO957" s="27"/>
      <c r="BP957" s="27"/>
      <c r="BQ957" s="27"/>
      <c r="BR957" s="27"/>
      <c r="BS957" s="27"/>
      <c r="BT957" s="27"/>
      <c r="BU957" s="27"/>
      <c r="BV957" s="27"/>
      <c r="BW957" s="27"/>
      <c r="BX957" s="27"/>
      <c r="BY957" s="27"/>
      <c r="BZ957" s="27"/>
      <c r="CA957" s="27"/>
      <c r="CB957" s="27"/>
      <c r="CC957" s="27"/>
      <c r="CD957" s="27"/>
      <c r="CE957" s="27"/>
      <c r="CF957" s="27"/>
      <c r="CG957" s="27"/>
      <c r="CH957" s="27"/>
      <c r="CI957" s="27"/>
      <c r="CJ957" s="27"/>
      <c r="CK957" s="27"/>
      <c r="CL957" s="27"/>
      <c r="CM957" s="27"/>
      <c r="CN957" s="27"/>
      <c r="CO957" s="27"/>
      <c r="CP957" s="27"/>
      <c r="CQ957" s="27"/>
      <c r="CR957" s="27"/>
      <c r="CS957" s="27"/>
      <c r="CT957" s="27"/>
      <c r="CU957" s="27"/>
      <c r="CV957" s="27"/>
    </row>
    <row r="958" spans="1:100" ht="13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  <c r="CB958" s="27"/>
      <c r="CC958" s="27"/>
      <c r="CD958" s="27"/>
      <c r="CE958" s="27"/>
      <c r="CF958" s="27"/>
      <c r="CG958" s="27"/>
      <c r="CH958" s="27"/>
      <c r="CI958" s="27"/>
      <c r="CJ958" s="27"/>
      <c r="CK958" s="27"/>
      <c r="CL958" s="27"/>
      <c r="CM958" s="27"/>
      <c r="CN958" s="27"/>
      <c r="CO958" s="27"/>
      <c r="CP958" s="27"/>
      <c r="CQ958" s="27"/>
      <c r="CR958" s="27"/>
      <c r="CS958" s="27"/>
      <c r="CT958" s="27"/>
      <c r="CU958" s="27"/>
      <c r="CV958" s="27"/>
    </row>
    <row r="959" spans="1:100" ht="13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7"/>
      <c r="BS959" s="27"/>
      <c r="BT959" s="27"/>
      <c r="BU959" s="27"/>
      <c r="BV959" s="27"/>
      <c r="BW959" s="27"/>
      <c r="BX959" s="27"/>
      <c r="BY959" s="27"/>
      <c r="BZ959" s="27"/>
      <c r="CA959" s="27"/>
      <c r="CB959" s="27"/>
      <c r="CC959" s="27"/>
      <c r="CD959" s="27"/>
      <c r="CE959" s="27"/>
      <c r="CF959" s="27"/>
      <c r="CG959" s="27"/>
      <c r="CH959" s="27"/>
      <c r="CI959" s="27"/>
      <c r="CJ959" s="27"/>
      <c r="CK959" s="27"/>
      <c r="CL959" s="27"/>
      <c r="CM959" s="27"/>
      <c r="CN959" s="27"/>
      <c r="CO959" s="27"/>
      <c r="CP959" s="27"/>
      <c r="CQ959" s="27"/>
      <c r="CR959" s="27"/>
      <c r="CS959" s="27"/>
      <c r="CT959" s="27"/>
      <c r="CU959" s="27"/>
      <c r="CV959" s="27"/>
    </row>
    <row r="960" spans="1:100" ht="13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P960" s="27"/>
      <c r="BQ960" s="27"/>
      <c r="BR960" s="27"/>
      <c r="BS960" s="27"/>
      <c r="BT960" s="27"/>
      <c r="BU960" s="27"/>
      <c r="BV960" s="27"/>
      <c r="BW960" s="27"/>
      <c r="BX960" s="27"/>
      <c r="BY960" s="27"/>
      <c r="BZ960" s="27"/>
      <c r="CA960" s="27"/>
      <c r="CB960" s="27"/>
      <c r="CC960" s="27"/>
      <c r="CD960" s="27"/>
      <c r="CE960" s="27"/>
      <c r="CF960" s="27"/>
      <c r="CG960" s="27"/>
      <c r="CH960" s="27"/>
      <c r="CI960" s="27"/>
      <c r="CJ960" s="27"/>
      <c r="CK960" s="27"/>
      <c r="CL960" s="27"/>
      <c r="CM960" s="27"/>
      <c r="CN960" s="27"/>
      <c r="CO960" s="27"/>
      <c r="CP960" s="27"/>
      <c r="CQ960" s="27"/>
      <c r="CR960" s="27"/>
      <c r="CS960" s="27"/>
      <c r="CT960" s="27"/>
      <c r="CU960" s="27"/>
      <c r="CV960" s="27"/>
    </row>
    <row r="961" spans="1:100" ht="13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/>
      <c r="BO961" s="27"/>
      <c r="BP961" s="27"/>
      <c r="BQ961" s="27"/>
      <c r="BR961" s="27"/>
      <c r="BS961" s="27"/>
      <c r="BT961" s="27"/>
      <c r="BU961" s="27"/>
      <c r="BV961" s="27"/>
      <c r="BW961" s="27"/>
      <c r="BX961" s="27"/>
      <c r="BY961" s="27"/>
      <c r="BZ961" s="27"/>
      <c r="CA961" s="27"/>
      <c r="CB961" s="27"/>
      <c r="CC961" s="27"/>
      <c r="CD961" s="27"/>
      <c r="CE961" s="27"/>
      <c r="CF961" s="27"/>
      <c r="CG961" s="27"/>
      <c r="CH961" s="27"/>
      <c r="CI961" s="27"/>
      <c r="CJ961" s="27"/>
      <c r="CK961" s="27"/>
      <c r="CL961" s="27"/>
      <c r="CM961" s="27"/>
      <c r="CN961" s="27"/>
      <c r="CO961" s="27"/>
      <c r="CP961" s="27"/>
      <c r="CQ961" s="27"/>
      <c r="CR961" s="27"/>
      <c r="CS961" s="27"/>
      <c r="CT961" s="27"/>
      <c r="CU961" s="27"/>
      <c r="CV961" s="27"/>
    </row>
    <row r="962" spans="1:100" ht="13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  <c r="CB962" s="27"/>
      <c r="CC962" s="27"/>
      <c r="CD962" s="27"/>
      <c r="CE962" s="27"/>
      <c r="CF962" s="27"/>
      <c r="CG962" s="27"/>
      <c r="CH962" s="27"/>
      <c r="CI962" s="27"/>
      <c r="CJ962" s="27"/>
      <c r="CK962" s="27"/>
      <c r="CL962" s="27"/>
      <c r="CM962" s="27"/>
      <c r="CN962" s="27"/>
      <c r="CO962" s="27"/>
      <c r="CP962" s="27"/>
      <c r="CQ962" s="27"/>
      <c r="CR962" s="27"/>
      <c r="CS962" s="27"/>
      <c r="CT962" s="27"/>
      <c r="CU962" s="27"/>
      <c r="CV962" s="27"/>
    </row>
    <row r="963" spans="1:100" ht="13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7"/>
      <c r="BP963" s="27"/>
      <c r="BQ963" s="27"/>
      <c r="BR963" s="27"/>
      <c r="BS963" s="27"/>
      <c r="BT963" s="27"/>
      <c r="BU963" s="27"/>
      <c r="BV963" s="27"/>
      <c r="BW963" s="27"/>
      <c r="BX963" s="27"/>
      <c r="BY963" s="27"/>
      <c r="BZ963" s="27"/>
      <c r="CA963" s="27"/>
      <c r="CB963" s="27"/>
      <c r="CC963" s="27"/>
      <c r="CD963" s="27"/>
      <c r="CE963" s="27"/>
      <c r="CF963" s="27"/>
      <c r="CG963" s="27"/>
      <c r="CH963" s="27"/>
      <c r="CI963" s="27"/>
      <c r="CJ963" s="27"/>
      <c r="CK963" s="27"/>
      <c r="CL963" s="27"/>
      <c r="CM963" s="27"/>
      <c r="CN963" s="27"/>
      <c r="CO963" s="27"/>
      <c r="CP963" s="27"/>
      <c r="CQ963" s="27"/>
      <c r="CR963" s="27"/>
      <c r="CS963" s="27"/>
      <c r="CT963" s="27"/>
      <c r="CU963" s="27"/>
      <c r="CV963" s="27"/>
    </row>
    <row r="964" spans="1:100" ht="13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7"/>
      <c r="BP964" s="27"/>
      <c r="BQ964" s="27"/>
      <c r="BR964" s="27"/>
      <c r="BS964" s="27"/>
      <c r="BT964" s="27"/>
      <c r="BU964" s="27"/>
      <c r="BV964" s="27"/>
      <c r="BW964" s="27"/>
      <c r="BX964" s="27"/>
      <c r="BY964" s="27"/>
      <c r="BZ964" s="27"/>
      <c r="CA964" s="27"/>
      <c r="CB964" s="27"/>
      <c r="CC964" s="27"/>
      <c r="CD964" s="27"/>
      <c r="CE964" s="27"/>
      <c r="CF964" s="27"/>
      <c r="CG964" s="27"/>
      <c r="CH964" s="27"/>
      <c r="CI964" s="27"/>
      <c r="CJ964" s="27"/>
      <c r="CK964" s="27"/>
      <c r="CL964" s="27"/>
      <c r="CM964" s="27"/>
      <c r="CN964" s="27"/>
      <c r="CO964" s="27"/>
      <c r="CP964" s="27"/>
      <c r="CQ964" s="27"/>
      <c r="CR964" s="27"/>
      <c r="CS964" s="27"/>
      <c r="CT964" s="27"/>
      <c r="CU964" s="27"/>
      <c r="CV964" s="27"/>
    </row>
    <row r="965" spans="1:100" ht="13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7"/>
      <c r="BP965" s="27"/>
      <c r="BQ965" s="27"/>
      <c r="BR965" s="27"/>
      <c r="BS965" s="27"/>
      <c r="BT965" s="27"/>
      <c r="BU965" s="27"/>
      <c r="BV965" s="27"/>
      <c r="BW965" s="27"/>
      <c r="BX965" s="27"/>
      <c r="BY965" s="27"/>
      <c r="BZ965" s="27"/>
      <c r="CA965" s="27"/>
      <c r="CB965" s="27"/>
      <c r="CC965" s="27"/>
      <c r="CD965" s="27"/>
      <c r="CE965" s="27"/>
      <c r="CF965" s="27"/>
      <c r="CG965" s="27"/>
      <c r="CH965" s="27"/>
      <c r="CI965" s="27"/>
      <c r="CJ965" s="27"/>
      <c r="CK965" s="27"/>
      <c r="CL965" s="27"/>
      <c r="CM965" s="27"/>
      <c r="CN965" s="27"/>
      <c r="CO965" s="27"/>
      <c r="CP965" s="27"/>
      <c r="CQ965" s="27"/>
      <c r="CR965" s="27"/>
      <c r="CS965" s="27"/>
      <c r="CT965" s="27"/>
      <c r="CU965" s="27"/>
      <c r="CV965" s="27"/>
    </row>
    <row r="966" spans="1:100" ht="13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  <c r="CB966" s="27"/>
      <c r="CC966" s="27"/>
      <c r="CD966" s="27"/>
      <c r="CE966" s="27"/>
      <c r="CF966" s="27"/>
      <c r="CG966" s="27"/>
      <c r="CH966" s="27"/>
      <c r="CI966" s="27"/>
      <c r="CJ966" s="27"/>
      <c r="CK966" s="27"/>
      <c r="CL966" s="27"/>
      <c r="CM966" s="27"/>
      <c r="CN966" s="27"/>
      <c r="CO966" s="27"/>
      <c r="CP966" s="27"/>
      <c r="CQ966" s="27"/>
      <c r="CR966" s="27"/>
      <c r="CS966" s="27"/>
      <c r="CT966" s="27"/>
      <c r="CU966" s="27"/>
      <c r="CV966" s="27"/>
    </row>
    <row r="967" spans="1:100" ht="13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7"/>
      <c r="BS967" s="27"/>
      <c r="BT967" s="27"/>
      <c r="BU967" s="27"/>
      <c r="BV967" s="27"/>
      <c r="BW967" s="27"/>
      <c r="BX967" s="27"/>
      <c r="BY967" s="27"/>
      <c r="BZ967" s="27"/>
      <c r="CA967" s="27"/>
      <c r="CB967" s="27"/>
      <c r="CC967" s="27"/>
      <c r="CD967" s="27"/>
      <c r="CE967" s="27"/>
      <c r="CF967" s="27"/>
      <c r="CG967" s="27"/>
      <c r="CH967" s="27"/>
      <c r="CI967" s="27"/>
      <c r="CJ967" s="27"/>
      <c r="CK967" s="27"/>
      <c r="CL967" s="27"/>
      <c r="CM967" s="27"/>
      <c r="CN967" s="27"/>
      <c r="CO967" s="27"/>
      <c r="CP967" s="27"/>
      <c r="CQ967" s="27"/>
      <c r="CR967" s="27"/>
      <c r="CS967" s="27"/>
      <c r="CT967" s="27"/>
      <c r="CU967" s="27"/>
      <c r="CV967" s="27"/>
    </row>
    <row r="968" spans="1:100" ht="13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7"/>
      <c r="BP968" s="27"/>
      <c r="BQ968" s="27"/>
      <c r="BR968" s="27"/>
      <c r="BS968" s="27"/>
      <c r="BT968" s="27"/>
      <c r="BU968" s="27"/>
      <c r="BV968" s="27"/>
      <c r="BW968" s="27"/>
      <c r="BX968" s="27"/>
      <c r="BY968" s="27"/>
      <c r="BZ968" s="27"/>
      <c r="CA968" s="27"/>
      <c r="CB968" s="27"/>
      <c r="CC968" s="27"/>
      <c r="CD968" s="27"/>
      <c r="CE968" s="27"/>
      <c r="CF968" s="27"/>
      <c r="CG968" s="27"/>
      <c r="CH968" s="27"/>
      <c r="CI968" s="27"/>
      <c r="CJ968" s="27"/>
      <c r="CK968" s="27"/>
      <c r="CL968" s="27"/>
      <c r="CM968" s="27"/>
      <c r="CN968" s="27"/>
      <c r="CO968" s="27"/>
      <c r="CP968" s="27"/>
      <c r="CQ968" s="27"/>
      <c r="CR968" s="27"/>
      <c r="CS968" s="27"/>
      <c r="CT968" s="27"/>
      <c r="CU968" s="27"/>
      <c r="CV968" s="27"/>
    </row>
    <row r="969" spans="1:100" ht="13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O969" s="27"/>
      <c r="BP969" s="27"/>
      <c r="BQ969" s="27"/>
      <c r="BR969" s="27"/>
      <c r="BS969" s="27"/>
      <c r="BT969" s="27"/>
      <c r="BU969" s="27"/>
      <c r="BV969" s="27"/>
      <c r="BW969" s="27"/>
      <c r="BX969" s="27"/>
      <c r="BY969" s="27"/>
      <c r="BZ969" s="27"/>
      <c r="CA969" s="27"/>
      <c r="CB969" s="27"/>
      <c r="CC969" s="27"/>
      <c r="CD969" s="27"/>
      <c r="CE969" s="27"/>
      <c r="CF969" s="27"/>
      <c r="CG969" s="27"/>
      <c r="CH969" s="27"/>
      <c r="CI969" s="27"/>
      <c r="CJ969" s="27"/>
      <c r="CK969" s="27"/>
      <c r="CL969" s="27"/>
      <c r="CM969" s="27"/>
      <c r="CN969" s="27"/>
      <c r="CO969" s="27"/>
      <c r="CP969" s="27"/>
      <c r="CQ969" s="27"/>
      <c r="CR969" s="27"/>
      <c r="CS969" s="27"/>
      <c r="CT969" s="27"/>
      <c r="CU969" s="27"/>
      <c r="CV969" s="27"/>
    </row>
    <row r="970" spans="1:100" ht="13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7"/>
      <c r="BP970" s="27"/>
      <c r="BQ970" s="27"/>
      <c r="BR970" s="27"/>
      <c r="BS970" s="27"/>
      <c r="BT970" s="27"/>
      <c r="BU970" s="27"/>
      <c r="BV970" s="27"/>
      <c r="BW970" s="27"/>
      <c r="BX970" s="27"/>
      <c r="BY970" s="27"/>
      <c r="BZ970" s="27"/>
      <c r="CA970" s="27"/>
      <c r="CB970" s="27"/>
      <c r="CC970" s="27"/>
      <c r="CD970" s="27"/>
      <c r="CE970" s="27"/>
      <c r="CF970" s="27"/>
      <c r="CG970" s="27"/>
      <c r="CH970" s="27"/>
      <c r="CI970" s="27"/>
      <c r="CJ970" s="27"/>
      <c r="CK970" s="27"/>
      <c r="CL970" s="27"/>
      <c r="CM970" s="27"/>
      <c r="CN970" s="27"/>
      <c r="CO970" s="27"/>
      <c r="CP970" s="27"/>
      <c r="CQ970" s="27"/>
      <c r="CR970" s="27"/>
      <c r="CS970" s="27"/>
      <c r="CT970" s="27"/>
      <c r="CU970" s="27"/>
      <c r="CV970" s="27"/>
    </row>
    <row r="971" spans="1:100" ht="13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7"/>
      <c r="BO971" s="27"/>
      <c r="BP971" s="27"/>
      <c r="BQ971" s="27"/>
      <c r="BR971" s="27"/>
      <c r="BS971" s="27"/>
      <c r="BT971" s="27"/>
      <c r="BU971" s="27"/>
      <c r="BV971" s="27"/>
      <c r="BW971" s="27"/>
      <c r="BX971" s="27"/>
      <c r="BY971" s="27"/>
      <c r="BZ971" s="27"/>
      <c r="CA971" s="27"/>
      <c r="CB971" s="27"/>
      <c r="CC971" s="27"/>
      <c r="CD971" s="27"/>
      <c r="CE971" s="27"/>
      <c r="CF971" s="27"/>
      <c r="CG971" s="27"/>
      <c r="CH971" s="27"/>
      <c r="CI971" s="27"/>
      <c r="CJ971" s="27"/>
      <c r="CK971" s="27"/>
      <c r="CL971" s="27"/>
      <c r="CM971" s="27"/>
      <c r="CN971" s="27"/>
      <c r="CO971" s="27"/>
      <c r="CP971" s="27"/>
      <c r="CQ971" s="27"/>
      <c r="CR971" s="27"/>
      <c r="CS971" s="27"/>
      <c r="CT971" s="27"/>
      <c r="CU971" s="27"/>
      <c r="CV971" s="27"/>
    </row>
    <row r="972" spans="1:100" ht="13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/>
      <c r="BN972" s="27"/>
      <c r="BO972" s="27"/>
      <c r="BP972" s="27"/>
      <c r="BQ972" s="27"/>
      <c r="BR972" s="27"/>
      <c r="BS972" s="27"/>
      <c r="BT972" s="27"/>
      <c r="BU972" s="27"/>
      <c r="BV972" s="27"/>
      <c r="BW972" s="27"/>
      <c r="BX972" s="27"/>
      <c r="BY972" s="27"/>
      <c r="BZ972" s="27"/>
      <c r="CA972" s="27"/>
      <c r="CB972" s="27"/>
      <c r="CC972" s="27"/>
      <c r="CD972" s="27"/>
      <c r="CE972" s="27"/>
      <c r="CF972" s="27"/>
      <c r="CG972" s="27"/>
      <c r="CH972" s="27"/>
      <c r="CI972" s="27"/>
      <c r="CJ972" s="27"/>
      <c r="CK972" s="27"/>
      <c r="CL972" s="27"/>
      <c r="CM972" s="27"/>
      <c r="CN972" s="27"/>
      <c r="CO972" s="27"/>
      <c r="CP972" s="27"/>
      <c r="CQ972" s="27"/>
      <c r="CR972" s="27"/>
      <c r="CS972" s="27"/>
      <c r="CT972" s="27"/>
      <c r="CU972" s="27"/>
      <c r="CV972" s="27"/>
    </row>
    <row r="973" spans="1:100" ht="13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7"/>
      <c r="BP973" s="27"/>
      <c r="BQ973" s="27"/>
      <c r="BR973" s="27"/>
      <c r="BS973" s="27"/>
      <c r="BT973" s="27"/>
      <c r="BU973" s="27"/>
      <c r="BV973" s="27"/>
      <c r="BW973" s="27"/>
      <c r="BX973" s="27"/>
      <c r="BY973" s="27"/>
      <c r="BZ973" s="27"/>
      <c r="CA973" s="27"/>
      <c r="CB973" s="27"/>
      <c r="CC973" s="27"/>
      <c r="CD973" s="27"/>
      <c r="CE973" s="27"/>
      <c r="CF973" s="27"/>
      <c r="CG973" s="27"/>
      <c r="CH973" s="27"/>
      <c r="CI973" s="27"/>
      <c r="CJ973" s="27"/>
      <c r="CK973" s="27"/>
      <c r="CL973" s="27"/>
      <c r="CM973" s="27"/>
      <c r="CN973" s="27"/>
      <c r="CO973" s="27"/>
      <c r="CP973" s="27"/>
      <c r="CQ973" s="27"/>
      <c r="CR973" s="27"/>
      <c r="CS973" s="27"/>
      <c r="CT973" s="27"/>
      <c r="CU973" s="27"/>
      <c r="CV973" s="27"/>
    </row>
    <row r="974" spans="1:100" ht="13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7"/>
      <c r="BP974" s="27"/>
      <c r="BQ974" s="27"/>
      <c r="BR974" s="27"/>
      <c r="BS974" s="27"/>
      <c r="BT974" s="27"/>
      <c r="BU974" s="27"/>
      <c r="BV974" s="27"/>
      <c r="BW974" s="27"/>
      <c r="BX974" s="27"/>
      <c r="BY974" s="27"/>
      <c r="BZ974" s="27"/>
      <c r="CA974" s="27"/>
      <c r="CB974" s="27"/>
      <c r="CC974" s="27"/>
      <c r="CD974" s="27"/>
      <c r="CE974" s="27"/>
      <c r="CF974" s="27"/>
      <c r="CG974" s="27"/>
      <c r="CH974" s="27"/>
      <c r="CI974" s="27"/>
      <c r="CJ974" s="27"/>
      <c r="CK974" s="27"/>
      <c r="CL974" s="27"/>
      <c r="CM974" s="27"/>
      <c r="CN974" s="27"/>
      <c r="CO974" s="27"/>
      <c r="CP974" s="27"/>
      <c r="CQ974" s="27"/>
      <c r="CR974" s="27"/>
      <c r="CS974" s="27"/>
      <c r="CT974" s="27"/>
      <c r="CU974" s="27"/>
      <c r="CV974" s="27"/>
    </row>
    <row r="975" spans="1:100" ht="13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7"/>
      <c r="BP975" s="27"/>
      <c r="BQ975" s="27"/>
      <c r="BR975" s="27"/>
      <c r="BS975" s="27"/>
      <c r="BT975" s="27"/>
      <c r="BU975" s="27"/>
      <c r="BV975" s="27"/>
      <c r="BW975" s="27"/>
      <c r="BX975" s="27"/>
      <c r="BY975" s="27"/>
      <c r="BZ975" s="27"/>
      <c r="CA975" s="27"/>
      <c r="CB975" s="27"/>
      <c r="CC975" s="27"/>
      <c r="CD975" s="27"/>
      <c r="CE975" s="27"/>
      <c r="CF975" s="27"/>
      <c r="CG975" s="27"/>
      <c r="CH975" s="27"/>
      <c r="CI975" s="27"/>
      <c r="CJ975" s="27"/>
      <c r="CK975" s="27"/>
      <c r="CL975" s="27"/>
      <c r="CM975" s="27"/>
      <c r="CN975" s="27"/>
      <c r="CO975" s="27"/>
      <c r="CP975" s="27"/>
      <c r="CQ975" s="27"/>
      <c r="CR975" s="27"/>
      <c r="CS975" s="27"/>
      <c r="CT975" s="27"/>
      <c r="CU975" s="27"/>
      <c r="CV975" s="27"/>
    </row>
    <row r="976" spans="1:100" ht="13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7"/>
      <c r="BP976" s="27"/>
      <c r="BQ976" s="27"/>
      <c r="BR976" s="27"/>
      <c r="BS976" s="27"/>
      <c r="BT976" s="27"/>
      <c r="BU976" s="27"/>
      <c r="BV976" s="27"/>
      <c r="BW976" s="27"/>
      <c r="BX976" s="27"/>
      <c r="BY976" s="27"/>
      <c r="BZ976" s="27"/>
      <c r="CA976" s="27"/>
      <c r="CB976" s="27"/>
      <c r="CC976" s="27"/>
      <c r="CD976" s="27"/>
      <c r="CE976" s="27"/>
      <c r="CF976" s="27"/>
      <c r="CG976" s="27"/>
      <c r="CH976" s="27"/>
      <c r="CI976" s="27"/>
      <c r="CJ976" s="27"/>
      <c r="CK976" s="27"/>
      <c r="CL976" s="27"/>
      <c r="CM976" s="27"/>
      <c r="CN976" s="27"/>
      <c r="CO976" s="27"/>
      <c r="CP976" s="27"/>
      <c r="CQ976" s="27"/>
      <c r="CR976" s="27"/>
      <c r="CS976" s="27"/>
      <c r="CT976" s="27"/>
      <c r="CU976" s="27"/>
      <c r="CV976" s="27"/>
    </row>
    <row r="977" spans="1:100" ht="13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/>
      <c r="BN977" s="27"/>
      <c r="BO977" s="27"/>
      <c r="BP977" s="27"/>
      <c r="BQ977" s="27"/>
      <c r="BR977" s="27"/>
      <c r="BS977" s="27"/>
      <c r="BT977" s="27"/>
      <c r="BU977" s="27"/>
      <c r="BV977" s="27"/>
      <c r="BW977" s="27"/>
      <c r="BX977" s="27"/>
      <c r="BY977" s="27"/>
      <c r="BZ977" s="27"/>
      <c r="CA977" s="27"/>
      <c r="CB977" s="27"/>
      <c r="CC977" s="27"/>
      <c r="CD977" s="27"/>
      <c r="CE977" s="27"/>
      <c r="CF977" s="27"/>
      <c r="CG977" s="27"/>
      <c r="CH977" s="27"/>
      <c r="CI977" s="27"/>
      <c r="CJ977" s="27"/>
      <c r="CK977" s="27"/>
      <c r="CL977" s="27"/>
      <c r="CM977" s="27"/>
      <c r="CN977" s="27"/>
      <c r="CO977" s="27"/>
      <c r="CP977" s="27"/>
      <c r="CQ977" s="27"/>
      <c r="CR977" s="27"/>
      <c r="CS977" s="27"/>
      <c r="CT977" s="27"/>
      <c r="CU977" s="27"/>
      <c r="CV977" s="27"/>
    </row>
    <row r="978" spans="1:100" ht="13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/>
      <c r="BN978" s="27"/>
      <c r="BO978" s="27"/>
      <c r="BP978" s="27"/>
      <c r="BQ978" s="27"/>
      <c r="BR978" s="27"/>
      <c r="BS978" s="27"/>
      <c r="BT978" s="27"/>
      <c r="BU978" s="27"/>
      <c r="BV978" s="27"/>
      <c r="BW978" s="27"/>
      <c r="BX978" s="27"/>
      <c r="BY978" s="27"/>
      <c r="BZ978" s="27"/>
      <c r="CA978" s="27"/>
      <c r="CB978" s="27"/>
      <c r="CC978" s="27"/>
      <c r="CD978" s="27"/>
      <c r="CE978" s="27"/>
      <c r="CF978" s="27"/>
      <c r="CG978" s="27"/>
      <c r="CH978" s="27"/>
      <c r="CI978" s="27"/>
      <c r="CJ978" s="27"/>
      <c r="CK978" s="27"/>
      <c r="CL978" s="27"/>
      <c r="CM978" s="27"/>
      <c r="CN978" s="27"/>
      <c r="CO978" s="27"/>
      <c r="CP978" s="27"/>
      <c r="CQ978" s="27"/>
      <c r="CR978" s="27"/>
      <c r="CS978" s="27"/>
      <c r="CT978" s="27"/>
      <c r="CU978" s="27"/>
      <c r="CV978" s="27"/>
    </row>
    <row r="979" spans="1:100" ht="13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/>
      <c r="BN979" s="27"/>
      <c r="BO979" s="27"/>
      <c r="BP979" s="27"/>
      <c r="BQ979" s="27"/>
      <c r="BR979" s="27"/>
      <c r="BS979" s="27"/>
      <c r="BT979" s="27"/>
      <c r="BU979" s="27"/>
      <c r="BV979" s="27"/>
      <c r="BW979" s="27"/>
      <c r="BX979" s="27"/>
      <c r="BY979" s="27"/>
      <c r="BZ979" s="27"/>
      <c r="CA979" s="27"/>
      <c r="CB979" s="27"/>
      <c r="CC979" s="27"/>
      <c r="CD979" s="27"/>
      <c r="CE979" s="27"/>
      <c r="CF979" s="27"/>
      <c r="CG979" s="27"/>
      <c r="CH979" s="27"/>
      <c r="CI979" s="27"/>
      <c r="CJ979" s="27"/>
      <c r="CK979" s="27"/>
      <c r="CL979" s="27"/>
      <c r="CM979" s="27"/>
      <c r="CN979" s="27"/>
      <c r="CO979" s="27"/>
      <c r="CP979" s="27"/>
      <c r="CQ979" s="27"/>
      <c r="CR979" s="27"/>
      <c r="CS979" s="27"/>
      <c r="CT979" s="27"/>
      <c r="CU979" s="27"/>
      <c r="CV979" s="27"/>
    </row>
    <row r="980" spans="1:100" ht="13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7"/>
      <c r="BP980" s="27"/>
      <c r="BQ980" s="27"/>
      <c r="BR980" s="27"/>
      <c r="BS980" s="27"/>
      <c r="BT980" s="27"/>
      <c r="BU980" s="27"/>
      <c r="BV980" s="27"/>
      <c r="BW980" s="27"/>
      <c r="BX980" s="27"/>
      <c r="BY980" s="27"/>
      <c r="BZ980" s="27"/>
      <c r="CA980" s="27"/>
      <c r="CB980" s="27"/>
      <c r="CC980" s="27"/>
      <c r="CD980" s="27"/>
      <c r="CE980" s="27"/>
      <c r="CF980" s="27"/>
      <c r="CG980" s="27"/>
      <c r="CH980" s="27"/>
      <c r="CI980" s="27"/>
      <c r="CJ980" s="27"/>
      <c r="CK980" s="27"/>
      <c r="CL980" s="27"/>
      <c r="CM980" s="27"/>
      <c r="CN980" s="27"/>
      <c r="CO980" s="27"/>
      <c r="CP980" s="27"/>
      <c r="CQ980" s="27"/>
      <c r="CR980" s="27"/>
      <c r="CS980" s="27"/>
      <c r="CT980" s="27"/>
      <c r="CU980" s="27"/>
      <c r="CV980" s="27"/>
    </row>
    <row r="981" spans="1:100" ht="13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7"/>
      <c r="BO981" s="27"/>
      <c r="BP981" s="27"/>
      <c r="BQ981" s="27"/>
      <c r="BR981" s="27"/>
      <c r="BS981" s="27"/>
      <c r="BT981" s="27"/>
      <c r="BU981" s="27"/>
      <c r="BV981" s="27"/>
      <c r="BW981" s="27"/>
      <c r="BX981" s="27"/>
      <c r="BY981" s="27"/>
      <c r="BZ981" s="27"/>
      <c r="CA981" s="27"/>
      <c r="CB981" s="27"/>
      <c r="CC981" s="27"/>
      <c r="CD981" s="27"/>
      <c r="CE981" s="27"/>
      <c r="CF981" s="27"/>
      <c r="CG981" s="27"/>
      <c r="CH981" s="27"/>
      <c r="CI981" s="27"/>
      <c r="CJ981" s="27"/>
      <c r="CK981" s="27"/>
      <c r="CL981" s="27"/>
      <c r="CM981" s="27"/>
      <c r="CN981" s="27"/>
      <c r="CO981" s="27"/>
      <c r="CP981" s="27"/>
      <c r="CQ981" s="27"/>
      <c r="CR981" s="27"/>
      <c r="CS981" s="27"/>
      <c r="CT981" s="27"/>
      <c r="CU981" s="27"/>
      <c r="CV981" s="27"/>
    </row>
    <row r="982" spans="1:100" ht="13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/>
      <c r="BN982" s="27"/>
      <c r="BO982" s="27"/>
      <c r="BP982" s="27"/>
      <c r="BQ982" s="27"/>
      <c r="BR982" s="27"/>
      <c r="BS982" s="27"/>
      <c r="BT982" s="27"/>
      <c r="BU982" s="27"/>
      <c r="BV982" s="27"/>
      <c r="BW982" s="27"/>
      <c r="BX982" s="27"/>
      <c r="BY982" s="27"/>
      <c r="BZ982" s="27"/>
      <c r="CA982" s="27"/>
      <c r="CB982" s="27"/>
      <c r="CC982" s="27"/>
      <c r="CD982" s="27"/>
      <c r="CE982" s="27"/>
      <c r="CF982" s="27"/>
      <c r="CG982" s="27"/>
      <c r="CH982" s="27"/>
      <c r="CI982" s="27"/>
      <c r="CJ982" s="27"/>
      <c r="CK982" s="27"/>
      <c r="CL982" s="27"/>
      <c r="CM982" s="27"/>
      <c r="CN982" s="27"/>
      <c r="CO982" s="27"/>
      <c r="CP982" s="27"/>
      <c r="CQ982" s="27"/>
      <c r="CR982" s="27"/>
      <c r="CS982" s="27"/>
      <c r="CT982" s="27"/>
      <c r="CU982" s="27"/>
      <c r="CV982" s="27"/>
    </row>
    <row r="983" spans="1:100" ht="13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7"/>
      <c r="BO983" s="27"/>
      <c r="BP983" s="27"/>
      <c r="BQ983" s="27"/>
      <c r="BR983" s="27"/>
      <c r="BS983" s="27"/>
      <c r="BT983" s="27"/>
      <c r="BU983" s="27"/>
      <c r="BV983" s="27"/>
      <c r="BW983" s="27"/>
      <c r="BX983" s="27"/>
      <c r="BY983" s="27"/>
      <c r="BZ983" s="27"/>
      <c r="CA983" s="27"/>
      <c r="CB983" s="27"/>
      <c r="CC983" s="27"/>
      <c r="CD983" s="27"/>
      <c r="CE983" s="27"/>
      <c r="CF983" s="27"/>
      <c r="CG983" s="27"/>
      <c r="CH983" s="27"/>
      <c r="CI983" s="27"/>
      <c r="CJ983" s="27"/>
      <c r="CK983" s="27"/>
      <c r="CL983" s="27"/>
      <c r="CM983" s="27"/>
      <c r="CN983" s="27"/>
      <c r="CO983" s="27"/>
      <c r="CP983" s="27"/>
      <c r="CQ983" s="27"/>
      <c r="CR983" s="27"/>
      <c r="CS983" s="27"/>
      <c r="CT983" s="27"/>
      <c r="CU983" s="27"/>
      <c r="CV983" s="27"/>
    </row>
    <row r="984" spans="1:100" ht="13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O984" s="27"/>
      <c r="BP984" s="27"/>
      <c r="BQ984" s="27"/>
      <c r="BR984" s="27"/>
      <c r="BS984" s="27"/>
      <c r="BT984" s="27"/>
      <c r="BU984" s="27"/>
      <c r="BV984" s="27"/>
      <c r="BW984" s="27"/>
      <c r="BX984" s="27"/>
      <c r="BY984" s="27"/>
      <c r="BZ984" s="27"/>
      <c r="CA984" s="27"/>
      <c r="CB984" s="27"/>
      <c r="CC984" s="27"/>
      <c r="CD984" s="27"/>
      <c r="CE984" s="27"/>
      <c r="CF984" s="27"/>
      <c r="CG984" s="27"/>
      <c r="CH984" s="27"/>
      <c r="CI984" s="27"/>
      <c r="CJ984" s="27"/>
      <c r="CK984" s="27"/>
      <c r="CL984" s="27"/>
      <c r="CM984" s="27"/>
      <c r="CN984" s="27"/>
      <c r="CO984" s="27"/>
      <c r="CP984" s="27"/>
      <c r="CQ984" s="27"/>
      <c r="CR984" s="27"/>
      <c r="CS984" s="27"/>
      <c r="CT984" s="27"/>
      <c r="CU984" s="27"/>
      <c r="CV984" s="27"/>
    </row>
    <row r="985" spans="1:100" ht="13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7"/>
      <c r="BP985" s="27"/>
      <c r="BQ985" s="27"/>
      <c r="BR985" s="27"/>
      <c r="BS985" s="27"/>
      <c r="BT985" s="27"/>
      <c r="BU985" s="27"/>
      <c r="BV985" s="27"/>
      <c r="BW985" s="27"/>
      <c r="BX985" s="27"/>
      <c r="BY985" s="27"/>
      <c r="BZ985" s="27"/>
      <c r="CA985" s="27"/>
      <c r="CB985" s="27"/>
      <c r="CC985" s="27"/>
      <c r="CD985" s="27"/>
      <c r="CE985" s="27"/>
      <c r="CF985" s="27"/>
      <c r="CG985" s="27"/>
      <c r="CH985" s="27"/>
      <c r="CI985" s="27"/>
      <c r="CJ985" s="27"/>
      <c r="CK985" s="27"/>
      <c r="CL985" s="27"/>
      <c r="CM985" s="27"/>
      <c r="CN985" s="27"/>
      <c r="CO985" s="27"/>
      <c r="CP985" s="27"/>
      <c r="CQ985" s="27"/>
      <c r="CR985" s="27"/>
      <c r="CS985" s="27"/>
      <c r="CT985" s="27"/>
      <c r="CU985" s="27"/>
      <c r="CV985" s="27"/>
    </row>
    <row r="986" spans="1:100" ht="13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7"/>
      <c r="BO986" s="27"/>
      <c r="BP986" s="27"/>
      <c r="BQ986" s="27"/>
      <c r="BR986" s="27"/>
      <c r="BS986" s="27"/>
      <c r="BT986" s="27"/>
      <c r="BU986" s="27"/>
      <c r="BV986" s="27"/>
      <c r="BW986" s="27"/>
      <c r="BX986" s="27"/>
      <c r="BY986" s="27"/>
      <c r="BZ986" s="27"/>
      <c r="CA986" s="27"/>
      <c r="CB986" s="27"/>
      <c r="CC986" s="27"/>
      <c r="CD986" s="27"/>
      <c r="CE986" s="27"/>
      <c r="CF986" s="27"/>
      <c r="CG986" s="27"/>
      <c r="CH986" s="27"/>
      <c r="CI986" s="27"/>
      <c r="CJ986" s="27"/>
      <c r="CK986" s="27"/>
      <c r="CL986" s="27"/>
      <c r="CM986" s="27"/>
      <c r="CN986" s="27"/>
      <c r="CO986" s="27"/>
      <c r="CP986" s="27"/>
      <c r="CQ986" s="27"/>
      <c r="CR986" s="27"/>
      <c r="CS986" s="27"/>
      <c r="CT986" s="27"/>
      <c r="CU986" s="27"/>
      <c r="CV986" s="27"/>
    </row>
    <row r="987" spans="1:100" ht="13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/>
      <c r="BO987" s="27"/>
      <c r="BP987" s="27"/>
      <c r="BQ987" s="27"/>
      <c r="BR987" s="27"/>
      <c r="BS987" s="27"/>
      <c r="BT987" s="27"/>
      <c r="BU987" s="27"/>
      <c r="BV987" s="27"/>
      <c r="BW987" s="27"/>
      <c r="BX987" s="27"/>
      <c r="BY987" s="27"/>
      <c r="BZ987" s="27"/>
      <c r="CA987" s="27"/>
      <c r="CB987" s="27"/>
      <c r="CC987" s="27"/>
      <c r="CD987" s="27"/>
      <c r="CE987" s="27"/>
      <c r="CF987" s="27"/>
      <c r="CG987" s="27"/>
      <c r="CH987" s="27"/>
      <c r="CI987" s="27"/>
      <c r="CJ987" s="27"/>
      <c r="CK987" s="27"/>
      <c r="CL987" s="27"/>
      <c r="CM987" s="27"/>
      <c r="CN987" s="27"/>
      <c r="CO987" s="27"/>
      <c r="CP987" s="27"/>
      <c r="CQ987" s="27"/>
      <c r="CR987" s="27"/>
      <c r="CS987" s="27"/>
      <c r="CT987" s="27"/>
      <c r="CU987" s="27"/>
      <c r="CV987" s="27"/>
    </row>
    <row r="988" spans="1:100" ht="13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7"/>
      <c r="BO988" s="27"/>
      <c r="BP988" s="27"/>
      <c r="BQ988" s="27"/>
      <c r="BR988" s="27"/>
      <c r="BS988" s="27"/>
      <c r="BT988" s="27"/>
      <c r="BU988" s="27"/>
      <c r="BV988" s="27"/>
      <c r="BW988" s="27"/>
      <c r="BX988" s="27"/>
      <c r="BY988" s="27"/>
      <c r="BZ988" s="27"/>
      <c r="CA988" s="27"/>
      <c r="CB988" s="27"/>
      <c r="CC988" s="27"/>
      <c r="CD988" s="27"/>
      <c r="CE988" s="27"/>
      <c r="CF988" s="27"/>
      <c r="CG988" s="27"/>
      <c r="CH988" s="27"/>
      <c r="CI988" s="27"/>
      <c r="CJ988" s="27"/>
      <c r="CK988" s="27"/>
      <c r="CL988" s="27"/>
      <c r="CM988" s="27"/>
      <c r="CN988" s="27"/>
      <c r="CO988" s="27"/>
      <c r="CP988" s="27"/>
      <c r="CQ988" s="27"/>
      <c r="CR988" s="27"/>
      <c r="CS988" s="27"/>
      <c r="CT988" s="27"/>
      <c r="CU988" s="27"/>
      <c r="CV988" s="27"/>
    </row>
    <row r="989" spans="1:100" ht="13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7"/>
      <c r="BS989" s="27"/>
      <c r="BT989" s="27"/>
      <c r="BU989" s="27"/>
      <c r="BV989" s="27"/>
      <c r="BW989" s="27"/>
      <c r="BX989" s="27"/>
      <c r="BY989" s="27"/>
      <c r="BZ989" s="27"/>
      <c r="CA989" s="27"/>
      <c r="CB989" s="27"/>
      <c r="CC989" s="27"/>
      <c r="CD989" s="27"/>
      <c r="CE989" s="27"/>
      <c r="CF989" s="27"/>
      <c r="CG989" s="27"/>
      <c r="CH989" s="27"/>
      <c r="CI989" s="27"/>
      <c r="CJ989" s="27"/>
      <c r="CK989" s="27"/>
      <c r="CL989" s="27"/>
      <c r="CM989" s="27"/>
      <c r="CN989" s="27"/>
      <c r="CO989" s="27"/>
      <c r="CP989" s="27"/>
      <c r="CQ989" s="27"/>
      <c r="CR989" s="27"/>
      <c r="CS989" s="27"/>
      <c r="CT989" s="27"/>
      <c r="CU989" s="27"/>
      <c r="CV989" s="27"/>
    </row>
    <row r="990" spans="1:100" ht="13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7"/>
      <c r="BN990" s="27"/>
      <c r="BO990" s="27"/>
      <c r="BP990" s="27"/>
      <c r="BQ990" s="27"/>
      <c r="BR990" s="27"/>
      <c r="BS990" s="27"/>
      <c r="BT990" s="27"/>
      <c r="BU990" s="27"/>
      <c r="BV990" s="27"/>
      <c r="BW990" s="27"/>
      <c r="BX990" s="27"/>
      <c r="BY990" s="27"/>
      <c r="BZ990" s="27"/>
      <c r="CA990" s="27"/>
      <c r="CB990" s="27"/>
      <c r="CC990" s="27"/>
      <c r="CD990" s="27"/>
      <c r="CE990" s="27"/>
      <c r="CF990" s="27"/>
      <c r="CG990" s="27"/>
      <c r="CH990" s="27"/>
      <c r="CI990" s="27"/>
      <c r="CJ990" s="27"/>
      <c r="CK990" s="27"/>
      <c r="CL990" s="27"/>
      <c r="CM990" s="27"/>
      <c r="CN990" s="27"/>
      <c r="CO990" s="27"/>
      <c r="CP990" s="27"/>
      <c r="CQ990" s="27"/>
      <c r="CR990" s="27"/>
      <c r="CS990" s="27"/>
      <c r="CT990" s="27"/>
      <c r="CU990" s="27"/>
      <c r="CV990" s="27"/>
    </row>
    <row r="991" spans="1:100" ht="13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7"/>
      <c r="BO991" s="27"/>
      <c r="BP991" s="27"/>
      <c r="BQ991" s="27"/>
      <c r="BR991" s="27"/>
      <c r="BS991" s="27"/>
      <c r="BT991" s="27"/>
      <c r="BU991" s="27"/>
      <c r="BV991" s="27"/>
      <c r="BW991" s="27"/>
      <c r="BX991" s="27"/>
      <c r="BY991" s="27"/>
      <c r="BZ991" s="27"/>
      <c r="CA991" s="27"/>
      <c r="CB991" s="27"/>
      <c r="CC991" s="27"/>
      <c r="CD991" s="27"/>
      <c r="CE991" s="27"/>
      <c r="CF991" s="27"/>
      <c r="CG991" s="27"/>
      <c r="CH991" s="27"/>
      <c r="CI991" s="27"/>
      <c r="CJ991" s="27"/>
      <c r="CK991" s="27"/>
      <c r="CL991" s="27"/>
      <c r="CM991" s="27"/>
      <c r="CN991" s="27"/>
      <c r="CO991" s="27"/>
      <c r="CP991" s="27"/>
      <c r="CQ991" s="27"/>
      <c r="CR991" s="27"/>
      <c r="CS991" s="27"/>
      <c r="CT991" s="27"/>
      <c r="CU991" s="27"/>
      <c r="CV991" s="27"/>
    </row>
    <row r="992" spans="1:100" ht="13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7"/>
      <c r="BN992" s="27"/>
      <c r="BO992" s="27"/>
      <c r="BP992" s="27"/>
      <c r="BQ992" s="27"/>
      <c r="BR992" s="27"/>
      <c r="BS992" s="27"/>
      <c r="BT992" s="27"/>
      <c r="BU992" s="27"/>
      <c r="BV992" s="27"/>
      <c r="BW992" s="27"/>
      <c r="BX992" s="27"/>
      <c r="BY992" s="27"/>
      <c r="BZ992" s="27"/>
      <c r="CA992" s="27"/>
      <c r="CB992" s="27"/>
      <c r="CC992" s="27"/>
      <c r="CD992" s="27"/>
      <c r="CE992" s="27"/>
      <c r="CF992" s="27"/>
      <c r="CG992" s="27"/>
      <c r="CH992" s="27"/>
      <c r="CI992" s="27"/>
      <c r="CJ992" s="27"/>
      <c r="CK992" s="27"/>
      <c r="CL992" s="27"/>
      <c r="CM992" s="27"/>
      <c r="CN992" s="27"/>
      <c r="CO992" s="27"/>
      <c r="CP992" s="27"/>
      <c r="CQ992" s="27"/>
      <c r="CR992" s="27"/>
      <c r="CS992" s="27"/>
      <c r="CT992" s="27"/>
      <c r="CU992" s="27"/>
      <c r="CV992" s="27"/>
    </row>
    <row r="993" spans="1:100" ht="13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7"/>
      <c r="BO993" s="27"/>
      <c r="BP993" s="27"/>
      <c r="BQ993" s="27"/>
      <c r="BR993" s="27"/>
      <c r="BS993" s="27"/>
      <c r="BT993" s="27"/>
      <c r="BU993" s="27"/>
      <c r="BV993" s="27"/>
      <c r="BW993" s="27"/>
      <c r="BX993" s="27"/>
      <c r="BY993" s="27"/>
      <c r="BZ993" s="27"/>
      <c r="CA993" s="27"/>
      <c r="CB993" s="27"/>
      <c r="CC993" s="27"/>
      <c r="CD993" s="27"/>
      <c r="CE993" s="27"/>
      <c r="CF993" s="27"/>
      <c r="CG993" s="27"/>
      <c r="CH993" s="27"/>
      <c r="CI993" s="27"/>
      <c r="CJ993" s="27"/>
      <c r="CK993" s="27"/>
      <c r="CL993" s="27"/>
      <c r="CM993" s="27"/>
      <c r="CN993" s="27"/>
      <c r="CO993" s="27"/>
      <c r="CP993" s="27"/>
      <c r="CQ993" s="27"/>
      <c r="CR993" s="27"/>
      <c r="CS993" s="27"/>
      <c r="CT993" s="27"/>
      <c r="CU993" s="27"/>
      <c r="CV993" s="27"/>
    </row>
    <row r="994" spans="1:100" ht="13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7"/>
      <c r="BO994" s="27"/>
      <c r="BP994" s="27"/>
      <c r="BQ994" s="27"/>
      <c r="BR994" s="27"/>
      <c r="BS994" s="27"/>
      <c r="BT994" s="27"/>
      <c r="BU994" s="27"/>
      <c r="BV994" s="27"/>
      <c r="BW994" s="27"/>
      <c r="BX994" s="27"/>
      <c r="BY994" s="27"/>
      <c r="BZ994" s="27"/>
      <c r="CA994" s="27"/>
      <c r="CB994" s="27"/>
      <c r="CC994" s="27"/>
      <c r="CD994" s="27"/>
      <c r="CE994" s="27"/>
      <c r="CF994" s="27"/>
      <c r="CG994" s="27"/>
      <c r="CH994" s="27"/>
      <c r="CI994" s="27"/>
      <c r="CJ994" s="27"/>
      <c r="CK994" s="27"/>
      <c r="CL994" s="27"/>
      <c r="CM994" s="27"/>
      <c r="CN994" s="27"/>
      <c r="CO994" s="27"/>
      <c r="CP994" s="27"/>
      <c r="CQ994" s="27"/>
      <c r="CR994" s="27"/>
      <c r="CS994" s="27"/>
      <c r="CT994" s="27"/>
      <c r="CU994" s="27"/>
      <c r="CV994" s="27"/>
    </row>
    <row r="995" spans="1:100" ht="13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L995" s="27"/>
      <c r="BM995" s="27"/>
      <c r="BN995" s="27"/>
      <c r="BO995" s="27"/>
      <c r="BP995" s="27"/>
      <c r="BQ995" s="27"/>
      <c r="BR995" s="27"/>
      <c r="BS995" s="27"/>
      <c r="BT995" s="27"/>
      <c r="BU995" s="27"/>
      <c r="BV995" s="27"/>
      <c r="BW995" s="27"/>
      <c r="BX995" s="27"/>
      <c r="BY995" s="27"/>
      <c r="BZ995" s="27"/>
      <c r="CA995" s="27"/>
      <c r="CB995" s="27"/>
      <c r="CC995" s="27"/>
      <c r="CD995" s="27"/>
      <c r="CE995" s="27"/>
      <c r="CF995" s="27"/>
      <c r="CG995" s="27"/>
      <c r="CH995" s="27"/>
      <c r="CI995" s="27"/>
      <c r="CJ995" s="27"/>
      <c r="CK995" s="27"/>
      <c r="CL995" s="27"/>
      <c r="CM995" s="27"/>
      <c r="CN995" s="27"/>
      <c r="CO995" s="27"/>
      <c r="CP995" s="27"/>
      <c r="CQ995" s="27"/>
      <c r="CR995" s="27"/>
      <c r="CS995" s="27"/>
      <c r="CT995" s="27"/>
      <c r="CU995" s="27"/>
      <c r="CV995" s="27"/>
    </row>
    <row r="996" spans="1:100" ht="13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/>
      <c r="BO996" s="27"/>
      <c r="BP996" s="27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  <c r="CB996" s="27"/>
      <c r="CC996" s="27"/>
      <c r="CD996" s="27"/>
      <c r="CE996" s="27"/>
      <c r="CF996" s="27"/>
      <c r="CG996" s="27"/>
      <c r="CH996" s="27"/>
      <c r="CI996" s="27"/>
      <c r="CJ996" s="27"/>
      <c r="CK996" s="27"/>
      <c r="CL996" s="27"/>
      <c r="CM996" s="27"/>
      <c r="CN996" s="27"/>
      <c r="CO996" s="27"/>
      <c r="CP996" s="27"/>
      <c r="CQ996" s="27"/>
      <c r="CR996" s="27"/>
      <c r="CS996" s="27"/>
      <c r="CT996" s="27"/>
      <c r="CU996" s="27"/>
      <c r="CV996" s="27"/>
    </row>
    <row r="997" spans="1:100" ht="13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7"/>
      <c r="BN997" s="27"/>
      <c r="BO997" s="27"/>
      <c r="BP997" s="27"/>
      <c r="BQ997" s="27"/>
      <c r="BR997" s="27"/>
      <c r="BS997" s="27"/>
      <c r="BT997" s="27"/>
      <c r="BU997" s="27"/>
      <c r="BV997" s="27"/>
      <c r="BW997" s="27"/>
      <c r="BX997" s="27"/>
      <c r="BY997" s="27"/>
      <c r="BZ997" s="27"/>
      <c r="CA997" s="27"/>
      <c r="CB997" s="27"/>
      <c r="CC997" s="27"/>
      <c r="CD997" s="27"/>
      <c r="CE997" s="27"/>
      <c r="CF997" s="27"/>
      <c r="CG997" s="27"/>
      <c r="CH997" s="27"/>
      <c r="CI997" s="27"/>
      <c r="CJ997" s="27"/>
      <c r="CK997" s="27"/>
      <c r="CL997" s="27"/>
      <c r="CM997" s="27"/>
      <c r="CN997" s="27"/>
      <c r="CO997" s="27"/>
      <c r="CP997" s="27"/>
      <c r="CQ997" s="27"/>
      <c r="CR997" s="27"/>
      <c r="CS997" s="27"/>
      <c r="CT997" s="27"/>
      <c r="CU997" s="27"/>
      <c r="CV997" s="27"/>
    </row>
    <row r="998" spans="1:100" ht="13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27"/>
      <c r="BN998" s="27"/>
      <c r="BO998" s="27"/>
      <c r="BP998" s="27"/>
      <c r="BQ998" s="27"/>
      <c r="BR998" s="27"/>
      <c r="BS998" s="27"/>
      <c r="BT998" s="27"/>
      <c r="BU998" s="27"/>
      <c r="BV998" s="27"/>
      <c r="BW998" s="27"/>
      <c r="BX998" s="27"/>
      <c r="BY998" s="27"/>
      <c r="BZ998" s="27"/>
      <c r="CA998" s="27"/>
      <c r="CB998" s="27"/>
      <c r="CC998" s="27"/>
      <c r="CD998" s="27"/>
      <c r="CE998" s="27"/>
      <c r="CF998" s="27"/>
      <c r="CG998" s="27"/>
      <c r="CH998" s="27"/>
      <c r="CI998" s="27"/>
      <c r="CJ998" s="27"/>
      <c r="CK998" s="27"/>
      <c r="CL998" s="27"/>
      <c r="CM998" s="27"/>
      <c r="CN998" s="27"/>
      <c r="CO998" s="27"/>
      <c r="CP998" s="27"/>
      <c r="CQ998" s="27"/>
      <c r="CR998" s="27"/>
      <c r="CS998" s="27"/>
      <c r="CT998" s="27"/>
      <c r="CU998" s="27"/>
      <c r="CV998" s="27"/>
    </row>
    <row r="999" spans="1:100" ht="13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27"/>
      <c r="BH999" s="27"/>
      <c r="BI999" s="27"/>
      <c r="BJ999" s="27"/>
      <c r="BK999" s="27"/>
      <c r="BL999" s="27"/>
      <c r="BM999" s="27"/>
      <c r="BN999" s="27"/>
      <c r="BO999" s="27"/>
      <c r="BP999" s="27"/>
      <c r="BQ999" s="27"/>
      <c r="BR999" s="27"/>
      <c r="BS999" s="27"/>
      <c r="BT999" s="27"/>
      <c r="BU999" s="27"/>
      <c r="BV999" s="27"/>
      <c r="BW999" s="27"/>
      <c r="BX999" s="27"/>
      <c r="BY999" s="27"/>
      <c r="BZ999" s="27"/>
      <c r="CA999" s="27"/>
      <c r="CB999" s="27"/>
      <c r="CC999" s="27"/>
      <c r="CD999" s="27"/>
      <c r="CE999" s="27"/>
      <c r="CF999" s="27"/>
      <c r="CG999" s="27"/>
      <c r="CH999" s="27"/>
      <c r="CI999" s="27"/>
      <c r="CJ999" s="27"/>
      <c r="CK999" s="27"/>
      <c r="CL999" s="27"/>
      <c r="CM999" s="27"/>
      <c r="CN999" s="27"/>
      <c r="CO999" s="27"/>
      <c r="CP999" s="27"/>
      <c r="CQ999" s="27"/>
      <c r="CR999" s="27"/>
      <c r="CS999" s="27"/>
      <c r="CT999" s="27"/>
      <c r="CU999" s="27"/>
      <c r="CV999" s="27"/>
    </row>
    <row r="1000" spans="1:100" ht="13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27"/>
      <c r="CV1000" s="27"/>
    </row>
    <row r="1001" spans="1:100" ht="13">
      <c r="A1001" s="27"/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27"/>
      <c r="AZ1001" s="27"/>
      <c r="BA1001" s="27"/>
      <c r="BB1001" s="27"/>
      <c r="BC1001" s="27"/>
      <c r="BD1001" s="27"/>
      <c r="BE1001" s="27"/>
      <c r="BF1001" s="27"/>
      <c r="BG1001" s="27"/>
      <c r="BH1001" s="27"/>
      <c r="BI1001" s="27"/>
      <c r="BJ1001" s="27"/>
      <c r="BK1001" s="27"/>
      <c r="BL1001" s="27"/>
      <c r="BM1001" s="27"/>
      <c r="BN1001" s="27"/>
      <c r="BO1001" s="27"/>
      <c r="BP1001" s="27"/>
      <c r="BQ1001" s="27"/>
      <c r="BR1001" s="27"/>
      <c r="BS1001" s="27"/>
      <c r="BT1001" s="27"/>
      <c r="BU1001" s="27"/>
      <c r="BV1001" s="27"/>
      <c r="BW1001" s="27"/>
      <c r="BX1001" s="27"/>
      <c r="BY1001" s="27"/>
      <c r="BZ1001" s="27"/>
      <c r="CA1001" s="27"/>
      <c r="CB1001" s="27"/>
      <c r="CC1001" s="27"/>
      <c r="CD1001" s="27"/>
      <c r="CE1001" s="27"/>
      <c r="CF1001" s="27"/>
      <c r="CG1001" s="27"/>
      <c r="CH1001" s="27"/>
      <c r="CI1001" s="27"/>
      <c r="CJ1001" s="27"/>
      <c r="CK1001" s="27"/>
      <c r="CL1001" s="27"/>
      <c r="CM1001" s="27"/>
      <c r="CN1001" s="27"/>
      <c r="CO1001" s="27"/>
      <c r="CP1001" s="27"/>
      <c r="CQ1001" s="27"/>
      <c r="CR1001" s="27"/>
      <c r="CS1001" s="27"/>
      <c r="CT1001" s="27"/>
      <c r="CU1001" s="27"/>
      <c r="CV1001" s="27"/>
    </row>
  </sheetData>
  <mergeCells count="3">
    <mergeCell ref="CB3:CB5"/>
    <mergeCell ref="A4:A5"/>
    <mergeCell ref="B4:B5"/>
  </mergeCells>
  <hyperlinks>
    <hyperlink ref="A33" r:id="rId1" xr:uid="{00000000-0004-0000-0B00-000000000000}"/>
    <hyperlink ref="A1" location="Зміст!A1" display="Зміст" xr:uid="{1C69009E-932A-9341-AE14-7D03E168AE2D}"/>
  </hyperlink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A1001"/>
  <sheetViews>
    <sheetView zoomScaleNormal="100" workbookViewId="0">
      <selection activeCell="B38" sqref="B38:B39"/>
    </sheetView>
  </sheetViews>
  <sheetFormatPr baseColWidth="10" defaultColWidth="12.6640625" defaultRowHeight="15.75" customHeight="1"/>
  <cols>
    <col min="1" max="1" width="3.33203125" customWidth="1"/>
    <col min="2" max="2" width="24.83203125" customWidth="1"/>
    <col min="3" max="4" width="4.83203125" customWidth="1"/>
    <col min="5" max="10" width="4.1640625" customWidth="1"/>
    <col min="11" max="11" width="5" customWidth="1"/>
    <col min="12" max="19" width="4.1640625" customWidth="1"/>
    <col min="20" max="20" width="4.83203125" customWidth="1"/>
    <col min="21" max="21" width="5.1640625" customWidth="1"/>
    <col min="22" max="23" width="5.5" customWidth="1"/>
    <col min="24" max="24" width="5.6640625" customWidth="1"/>
    <col min="25" max="25" width="5.1640625" customWidth="1"/>
    <col min="26" max="26" width="5.6640625" customWidth="1"/>
    <col min="27" max="28" width="4.83203125" customWidth="1"/>
    <col min="29" max="29" width="5.5" customWidth="1"/>
    <col min="30" max="30" width="4.1640625" customWidth="1"/>
    <col min="31" max="31" width="4.33203125" customWidth="1"/>
    <col min="32" max="32" width="4.6640625" customWidth="1"/>
    <col min="33" max="39" width="4.1640625" customWidth="1"/>
    <col min="40" max="40" width="5.1640625" customWidth="1"/>
    <col min="41" max="41" width="5.5" customWidth="1"/>
    <col min="42" max="42" width="5.1640625" customWidth="1"/>
    <col min="43" max="53" width="5.5" customWidth="1"/>
    <col min="54" max="54" width="5.1640625" customWidth="1"/>
    <col min="55" max="55" width="10.5" customWidth="1"/>
    <col min="56" max="56" width="6.6640625" customWidth="1"/>
    <col min="57" max="57" width="6" customWidth="1"/>
    <col min="58" max="58" width="6.33203125" customWidth="1"/>
    <col min="59" max="59" width="6" customWidth="1"/>
    <col min="60" max="60" width="6.6640625" customWidth="1"/>
    <col min="61" max="61" width="6.33203125" customWidth="1"/>
    <col min="62" max="79" width="9" customWidth="1"/>
  </cols>
  <sheetData>
    <row r="1" spans="1:79" ht="18">
      <c r="A1" s="327" t="s">
        <v>1315</v>
      </c>
    </row>
    <row r="2" spans="1:79" ht="20">
      <c r="A2" s="345" t="s">
        <v>1350</v>
      </c>
      <c r="B2" s="27"/>
      <c r="C2" s="27"/>
      <c r="D2" s="27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  <c r="BA2" s="230"/>
      <c r="BB2" s="230"/>
      <c r="BC2" s="23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  <c r="BP2" s="180"/>
      <c r="BQ2" s="180"/>
      <c r="BR2" s="180"/>
      <c r="BS2" s="180"/>
      <c r="BT2" s="180"/>
      <c r="BU2" s="180"/>
      <c r="BV2" s="180"/>
      <c r="BW2" s="180"/>
      <c r="BX2" s="180"/>
      <c r="BY2" s="180"/>
      <c r="BZ2" s="180"/>
      <c r="CA2" s="180"/>
    </row>
    <row r="3" spans="1:79" ht="23">
      <c r="A3" s="397" t="s">
        <v>0</v>
      </c>
      <c r="B3" s="397" t="s">
        <v>923</v>
      </c>
      <c r="C3" s="231" t="s">
        <v>1357</v>
      </c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  <c r="AV3" s="232"/>
      <c r="AW3" s="232"/>
      <c r="AX3" s="232"/>
      <c r="AY3" s="232"/>
      <c r="AZ3" s="232"/>
      <c r="BA3" s="232"/>
      <c r="BB3" s="232"/>
      <c r="BC3" s="393" t="s">
        <v>528</v>
      </c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</row>
    <row r="4" spans="1:79" ht="16.5" customHeight="1">
      <c r="A4" s="391"/>
      <c r="B4" s="391"/>
      <c r="C4" s="233">
        <v>1967</v>
      </c>
      <c r="D4" s="234">
        <v>1968</v>
      </c>
      <c r="E4" s="233">
        <v>1970</v>
      </c>
      <c r="F4" s="234">
        <v>1972</v>
      </c>
      <c r="G4" s="233">
        <v>1973</v>
      </c>
      <c r="H4" s="234">
        <v>1974</v>
      </c>
      <c r="I4" s="233">
        <v>1975</v>
      </c>
      <c r="J4" s="234">
        <v>1976</v>
      </c>
      <c r="K4" s="233">
        <v>1977</v>
      </c>
      <c r="L4" s="234">
        <v>1978</v>
      </c>
      <c r="M4" s="233">
        <v>1979</v>
      </c>
      <c r="N4" s="234">
        <v>1980</v>
      </c>
      <c r="O4" s="233">
        <v>1981</v>
      </c>
      <c r="P4" s="234">
        <v>1982</v>
      </c>
      <c r="Q4" s="233">
        <v>1983</v>
      </c>
      <c r="R4" s="234">
        <v>1984</v>
      </c>
      <c r="S4" s="233">
        <v>1985</v>
      </c>
      <c r="T4" s="234">
        <v>1986</v>
      </c>
      <c r="U4" s="233">
        <v>1987</v>
      </c>
      <c r="V4" s="234">
        <v>1988</v>
      </c>
      <c r="W4" s="233">
        <v>1989</v>
      </c>
      <c r="X4" s="234">
        <v>1990</v>
      </c>
      <c r="Y4" s="233">
        <v>1991</v>
      </c>
      <c r="Z4" s="234">
        <v>1992</v>
      </c>
      <c r="AA4" s="233">
        <v>1993</v>
      </c>
      <c r="AB4" s="234">
        <v>1994</v>
      </c>
      <c r="AC4" s="233">
        <v>1995</v>
      </c>
      <c r="AD4" s="234">
        <v>1996</v>
      </c>
      <c r="AE4" s="233">
        <v>1997</v>
      </c>
      <c r="AF4" s="234">
        <v>1998</v>
      </c>
      <c r="AG4" s="233">
        <v>1999</v>
      </c>
      <c r="AH4" s="234">
        <v>2000</v>
      </c>
      <c r="AI4" s="233">
        <v>2001</v>
      </c>
      <c r="AJ4" s="234">
        <v>2002</v>
      </c>
      <c r="AK4" s="233">
        <v>2003</v>
      </c>
      <c r="AL4" s="234">
        <v>2004</v>
      </c>
      <c r="AM4" s="233">
        <v>2005</v>
      </c>
      <c r="AN4" s="234">
        <v>2006</v>
      </c>
      <c r="AO4" s="233">
        <v>2007</v>
      </c>
      <c r="AP4" s="234">
        <v>2008</v>
      </c>
      <c r="AQ4" s="235">
        <v>2009</v>
      </c>
      <c r="AR4" s="234">
        <v>2010</v>
      </c>
      <c r="AS4" s="234">
        <v>2011</v>
      </c>
      <c r="AT4" s="234">
        <v>2012</v>
      </c>
      <c r="AU4" s="234">
        <v>2013</v>
      </c>
      <c r="AV4" s="234">
        <v>2014</v>
      </c>
      <c r="AW4" s="234">
        <v>2015</v>
      </c>
      <c r="AX4" s="234">
        <v>2016</v>
      </c>
      <c r="AY4" s="234">
        <v>2017</v>
      </c>
      <c r="AZ4" s="234">
        <v>2018</v>
      </c>
      <c r="BA4" s="234">
        <v>2019</v>
      </c>
      <c r="BB4" s="234">
        <v>2020</v>
      </c>
      <c r="BC4" s="391"/>
      <c r="BD4" s="192"/>
      <c r="BE4" s="192"/>
      <c r="BF4" s="192"/>
      <c r="BG4" s="192"/>
      <c r="BH4" s="192"/>
      <c r="BI4" s="192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2"/>
      <c r="BZ4" s="192"/>
      <c r="CA4" s="192"/>
    </row>
    <row r="5" spans="1:79" ht="15.75" customHeight="1">
      <c r="A5" s="391"/>
      <c r="B5" s="391"/>
      <c r="C5" s="236">
        <v>54</v>
      </c>
      <c r="D5" s="237">
        <v>53</v>
      </c>
      <c r="E5" s="238">
        <v>51</v>
      </c>
      <c r="F5" s="238">
        <v>50</v>
      </c>
      <c r="G5" s="237">
        <v>48</v>
      </c>
      <c r="H5" s="238">
        <v>47</v>
      </c>
      <c r="I5" s="237">
        <v>46</v>
      </c>
      <c r="J5" s="238">
        <v>45</v>
      </c>
      <c r="K5" s="237">
        <v>44</v>
      </c>
      <c r="L5" s="238">
        <v>43</v>
      </c>
      <c r="M5" s="237">
        <v>42</v>
      </c>
      <c r="N5" s="238">
        <v>41</v>
      </c>
      <c r="O5" s="237">
        <v>40</v>
      </c>
      <c r="P5" s="238">
        <v>39</v>
      </c>
      <c r="Q5" s="237">
        <v>38</v>
      </c>
      <c r="R5" s="238">
        <v>37</v>
      </c>
      <c r="S5" s="237">
        <v>36</v>
      </c>
      <c r="T5" s="238">
        <v>35</v>
      </c>
      <c r="U5" s="237">
        <v>34</v>
      </c>
      <c r="V5" s="238">
        <v>33</v>
      </c>
      <c r="W5" s="237">
        <v>32</v>
      </c>
      <c r="X5" s="238">
        <v>31</v>
      </c>
      <c r="Y5" s="237">
        <v>30</v>
      </c>
      <c r="Z5" s="238">
        <v>29</v>
      </c>
      <c r="AA5" s="237">
        <v>28</v>
      </c>
      <c r="AB5" s="238">
        <v>27</v>
      </c>
      <c r="AC5" s="237">
        <v>26</v>
      </c>
      <c r="AD5" s="238">
        <v>25</v>
      </c>
      <c r="AE5" s="237">
        <v>24</v>
      </c>
      <c r="AF5" s="238">
        <v>23</v>
      </c>
      <c r="AG5" s="237">
        <v>22</v>
      </c>
      <c r="AH5" s="238">
        <v>21</v>
      </c>
      <c r="AI5" s="237">
        <v>20</v>
      </c>
      <c r="AJ5" s="238">
        <v>19</v>
      </c>
      <c r="AK5" s="237">
        <v>18</v>
      </c>
      <c r="AL5" s="238">
        <v>17</v>
      </c>
      <c r="AM5" s="237">
        <v>16</v>
      </c>
      <c r="AN5" s="238">
        <v>15</v>
      </c>
      <c r="AO5" s="237">
        <v>14</v>
      </c>
      <c r="AP5" s="238">
        <v>13</v>
      </c>
      <c r="AQ5" s="237">
        <v>12</v>
      </c>
      <c r="AR5" s="239">
        <v>11</v>
      </c>
      <c r="AS5" s="196">
        <v>10</v>
      </c>
      <c r="AT5" s="196">
        <v>9</v>
      </c>
      <c r="AU5" s="196">
        <v>8</v>
      </c>
      <c r="AV5" s="196">
        <v>7</v>
      </c>
      <c r="AW5" s="196">
        <v>6</v>
      </c>
      <c r="AX5" s="196">
        <v>5</v>
      </c>
      <c r="AY5" s="196">
        <v>4</v>
      </c>
      <c r="AZ5" s="196">
        <v>3</v>
      </c>
      <c r="BA5" s="196">
        <v>2</v>
      </c>
      <c r="BB5" s="237">
        <v>1</v>
      </c>
      <c r="BC5" s="391"/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198"/>
      <c r="BO5" s="198"/>
      <c r="BP5" s="198"/>
      <c r="BQ5" s="198"/>
      <c r="BR5" s="198"/>
      <c r="BS5" s="198"/>
      <c r="BT5" s="198"/>
      <c r="BU5" s="198"/>
      <c r="BV5" s="198"/>
      <c r="BW5" s="198"/>
      <c r="BX5" s="198"/>
      <c r="BY5" s="198"/>
      <c r="BZ5" s="198"/>
      <c r="CA5" s="198"/>
    </row>
    <row r="6" spans="1:79" ht="15.75" customHeight="1">
      <c r="A6" s="332">
        <v>1</v>
      </c>
      <c r="B6" s="240" t="s">
        <v>725</v>
      </c>
      <c r="C6" s="200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>
        <v>1</v>
      </c>
      <c r="R6" s="126">
        <v>1</v>
      </c>
      <c r="S6" s="126"/>
      <c r="T6" s="126"/>
      <c r="U6" s="126"/>
      <c r="V6" s="126">
        <v>1</v>
      </c>
      <c r="W6" s="126">
        <v>4</v>
      </c>
      <c r="X6" s="126">
        <v>2</v>
      </c>
      <c r="Y6" s="126">
        <v>5</v>
      </c>
      <c r="Z6" s="126"/>
      <c r="AA6" s="126"/>
      <c r="AB6" s="126"/>
      <c r="AC6" s="126"/>
      <c r="AD6" s="126"/>
      <c r="AE6" s="126">
        <v>3</v>
      </c>
      <c r="AF6" s="126"/>
      <c r="AG6" s="126"/>
      <c r="AH6" s="126"/>
      <c r="AI6" s="126"/>
      <c r="AJ6" s="126"/>
      <c r="AK6" s="126"/>
      <c r="AL6" s="126"/>
      <c r="AM6" s="201"/>
      <c r="AN6" s="241"/>
      <c r="AO6" s="241">
        <v>1</v>
      </c>
      <c r="AP6" s="241">
        <v>1</v>
      </c>
      <c r="AQ6" s="201"/>
      <c r="AR6" s="201"/>
      <c r="AS6" s="242">
        <v>6</v>
      </c>
      <c r="AT6" s="242"/>
      <c r="AU6" s="241"/>
      <c r="AV6" s="241"/>
      <c r="AW6" s="241"/>
      <c r="AX6" s="241"/>
      <c r="AY6" s="241"/>
      <c r="AZ6" s="241"/>
      <c r="BA6" s="202">
        <v>1</v>
      </c>
      <c r="BB6" s="202"/>
      <c r="BC6" s="170">
        <f t="shared" ref="BC6:BC49" si="0">SUM(C6:BB6)</f>
        <v>26</v>
      </c>
      <c r="BD6" s="198"/>
      <c r="BE6" s="198"/>
      <c r="BF6" s="198"/>
      <c r="BG6" s="198"/>
      <c r="BH6" s="198"/>
      <c r="BI6" s="198"/>
      <c r="BJ6" s="198"/>
      <c r="BK6" s="198"/>
      <c r="BL6" s="198"/>
      <c r="BM6" s="198"/>
      <c r="BN6" s="198"/>
      <c r="BO6" s="198"/>
      <c r="BP6" s="198"/>
      <c r="BQ6" s="198"/>
      <c r="BR6" s="198"/>
      <c r="BS6" s="198"/>
      <c r="BT6" s="198"/>
      <c r="BU6" s="198"/>
      <c r="BV6" s="198"/>
      <c r="BW6" s="198"/>
      <c r="BX6" s="198"/>
      <c r="BY6" s="198"/>
      <c r="BZ6" s="198"/>
      <c r="CA6" s="198"/>
    </row>
    <row r="7" spans="1:79" ht="15.75" customHeight="1">
      <c r="A7" s="333">
        <v>2</v>
      </c>
      <c r="B7" s="243" t="s">
        <v>1098</v>
      </c>
      <c r="C7" s="203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>
        <v>1</v>
      </c>
      <c r="Q7" s="18">
        <v>4</v>
      </c>
      <c r="R7" s="18">
        <v>5</v>
      </c>
      <c r="S7" s="18">
        <v>2</v>
      </c>
      <c r="T7" s="18">
        <v>7</v>
      </c>
      <c r="U7" s="18">
        <v>11</v>
      </c>
      <c r="V7" s="18">
        <v>10</v>
      </c>
      <c r="W7" s="18">
        <v>11</v>
      </c>
      <c r="X7" s="18">
        <v>19</v>
      </c>
      <c r="Y7" s="18">
        <v>18</v>
      </c>
      <c r="Z7" s="18"/>
      <c r="AA7" s="18">
        <v>5</v>
      </c>
      <c r="AB7" s="18">
        <v>1</v>
      </c>
      <c r="AC7" s="18">
        <v>4</v>
      </c>
      <c r="AD7" s="18">
        <v>1</v>
      </c>
      <c r="AE7" s="18">
        <v>1</v>
      </c>
      <c r="AF7" s="18">
        <v>2</v>
      </c>
      <c r="AG7" s="18">
        <v>6</v>
      </c>
      <c r="AH7" s="18">
        <v>1</v>
      </c>
      <c r="AI7" s="18">
        <v>3</v>
      </c>
      <c r="AJ7" s="18">
        <v>1</v>
      </c>
      <c r="AK7" s="18"/>
      <c r="AL7" s="18"/>
      <c r="AM7" s="32"/>
      <c r="AN7" s="244">
        <v>3</v>
      </c>
      <c r="AO7" s="244">
        <v>7</v>
      </c>
      <c r="AP7" s="244"/>
      <c r="AQ7" s="32"/>
      <c r="AR7" s="32"/>
      <c r="AS7" s="32"/>
      <c r="AT7" s="32"/>
      <c r="AU7" s="244"/>
      <c r="AV7" s="244"/>
      <c r="AW7" s="244"/>
      <c r="AX7" s="244"/>
      <c r="AY7" s="244"/>
      <c r="AZ7" s="244"/>
      <c r="BA7" s="31"/>
      <c r="BB7" s="31">
        <v>37</v>
      </c>
      <c r="BC7" s="170">
        <f t="shared" si="0"/>
        <v>160</v>
      </c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8"/>
      <c r="BU7" s="198"/>
      <c r="BV7" s="198"/>
      <c r="BW7" s="198"/>
      <c r="BX7" s="198"/>
      <c r="BY7" s="198"/>
      <c r="BZ7" s="198"/>
      <c r="CA7" s="198"/>
    </row>
    <row r="8" spans="1:79" ht="15.75" customHeight="1">
      <c r="A8" s="333">
        <v>3</v>
      </c>
      <c r="B8" s="243" t="s">
        <v>510</v>
      </c>
      <c r="C8" s="203"/>
      <c r="D8" s="18"/>
      <c r="E8" s="18"/>
      <c r="F8" s="18"/>
      <c r="G8" s="18"/>
      <c r="H8" s="18"/>
      <c r="I8" s="18"/>
      <c r="J8" s="18">
        <v>1</v>
      </c>
      <c r="K8" s="18"/>
      <c r="L8" s="18"/>
      <c r="M8" s="18"/>
      <c r="N8" s="18"/>
      <c r="O8" s="18"/>
      <c r="P8" s="18"/>
      <c r="Q8" s="18"/>
      <c r="R8" s="18"/>
      <c r="S8" s="18">
        <v>2</v>
      </c>
      <c r="T8" s="18">
        <v>4</v>
      </c>
      <c r="U8" s="18"/>
      <c r="V8" s="18">
        <v>9</v>
      </c>
      <c r="W8" s="18">
        <v>1</v>
      </c>
      <c r="X8" s="18">
        <v>1</v>
      </c>
      <c r="Y8" s="18"/>
      <c r="Z8" s="18"/>
      <c r="AA8" s="18"/>
      <c r="AB8" s="18"/>
      <c r="AC8" s="18">
        <v>6</v>
      </c>
      <c r="AD8" s="18">
        <v>1</v>
      </c>
      <c r="AE8" s="18">
        <v>1</v>
      </c>
      <c r="AF8" s="18">
        <v>1</v>
      </c>
      <c r="AG8" s="18">
        <v>3</v>
      </c>
      <c r="AH8" s="18">
        <v>9</v>
      </c>
      <c r="AI8" s="18">
        <v>23</v>
      </c>
      <c r="AJ8" s="18">
        <v>29</v>
      </c>
      <c r="AK8" s="18">
        <v>32</v>
      </c>
      <c r="AL8" s="18">
        <v>35</v>
      </c>
      <c r="AM8" s="32">
        <v>33</v>
      </c>
      <c r="AN8" s="244">
        <v>43</v>
      </c>
      <c r="AO8" s="245">
        <v>128</v>
      </c>
      <c r="AP8" s="244">
        <v>32</v>
      </c>
      <c r="AQ8" s="32">
        <v>1</v>
      </c>
      <c r="AR8" s="32"/>
      <c r="AS8" s="32">
        <v>3</v>
      </c>
      <c r="AT8" s="32">
        <v>104</v>
      </c>
      <c r="AU8" s="244">
        <v>33</v>
      </c>
      <c r="AV8" s="244">
        <v>15</v>
      </c>
      <c r="AW8" s="244">
        <v>45</v>
      </c>
      <c r="AX8" s="244">
        <v>21</v>
      </c>
      <c r="AY8" s="244">
        <v>22</v>
      </c>
      <c r="AZ8" s="244"/>
      <c r="BA8" s="31">
        <v>13</v>
      </c>
      <c r="BB8" s="31">
        <v>8</v>
      </c>
      <c r="BC8" s="170">
        <f t="shared" si="0"/>
        <v>659</v>
      </c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  <c r="BT8" s="198"/>
      <c r="BU8" s="198"/>
      <c r="BV8" s="198"/>
      <c r="BW8" s="198"/>
      <c r="BX8" s="198"/>
      <c r="BY8" s="198"/>
      <c r="BZ8" s="198"/>
      <c r="CA8" s="198"/>
    </row>
    <row r="9" spans="1:79" ht="15.75" customHeight="1">
      <c r="A9" s="333">
        <v>4</v>
      </c>
      <c r="B9" s="243" t="s">
        <v>683</v>
      </c>
      <c r="C9" s="203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>
        <v>1</v>
      </c>
      <c r="U9" s="18">
        <v>7</v>
      </c>
      <c r="V9" s="18">
        <v>7</v>
      </c>
      <c r="W9" s="18">
        <v>8</v>
      </c>
      <c r="X9" s="18">
        <v>4</v>
      </c>
      <c r="Y9" s="18">
        <v>19</v>
      </c>
      <c r="Z9" s="18">
        <v>4</v>
      </c>
      <c r="AA9" s="18">
        <v>13</v>
      </c>
      <c r="AB9" s="18">
        <v>8</v>
      </c>
      <c r="AC9" s="18"/>
      <c r="AD9" s="18"/>
      <c r="AE9" s="18">
        <v>1</v>
      </c>
      <c r="AF9" s="18"/>
      <c r="AG9" s="18"/>
      <c r="AH9" s="18"/>
      <c r="AI9" s="18"/>
      <c r="AJ9" s="18"/>
      <c r="AK9" s="18"/>
      <c r="AL9" s="18"/>
      <c r="AM9" s="8"/>
      <c r="AN9" s="244">
        <v>1</v>
      </c>
      <c r="AO9" s="244">
        <v>1</v>
      </c>
      <c r="AP9" s="244">
        <v>2</v>
      </c>
      <c r="AQ9" s="8"/>
      <c r="AR9" s="8"/>
      <c r="AS9" s="32"/>
      <c r="AT9" s="32">
        <v>16</v>
      </c>
      <c r="AU9" s="245"/>
      <c r="AV9" s="245"/>
      <c r="AW9" s="244">
        <v>8</v>
      </c>
      <c r="AX9" s="245"/>
      <c r="AY9" s="245"/>
      <c r="AZ9" s="245"/>
      <c r="BA9" s="31"/>
      <c r="BB9" s="31"/>
      <c r="BC9" s="170">
        <f t="shared" si="0"/>
        <v>100</v>
      </c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  <c r="BW9" s="198"/>
      <c r="BX9" s="198"/>
      <c r="BY9" s="198"/>
      <c r="BZ9" s="198"/>
      <c r="CA9" s="198"/>
    </row>
    <row r="10" spans="1:79" ht="15.75" customHeight="1">
      <c r="A10" s="333">
        <v>5</v>
      </c>
      <c r="B10" s="243" t="s">
        <v>1099</v>
      </c>
      <c r="C10" s="203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>
        <v>1</v>
      </c>
      <c r="U10" s="18">
        <v>2</v>
      </c>
      <c r="V10" s="18">
        <v>5</v>
      </c>
      <c r="W10" s="18">
        <v>9</v>
      </c>
      <c r="X10" s="18">
        <v>6</v>
      </c>
      <c r="Y10" s="18">
        <v>6</v>
      </c>
      <c r="Z10" s="18">
        <v>4</v>
      </c>
      <c r="AA10" s="18"/>
      <c r="AB10" s="18">
        <v>4</v>
      </c>
      <c r="AC10" s="18"/>
      <c r="AD10" s="18"/>
      <c r="AE10" s="18"/>
      <c r="AF10" s="18"/>
      <c r="AG10" s="18"/>
      <c r="AH10" s="18"/>
      <c r="AI10" s="18"/>
      <c r="AJ10" s="18">
        <v>7</v>
      </c>
      <c r="AK10" s="18"/>
      <c r="AL10" s="18"/>
      <c r="AM10" s="8"/>
      <c r="AN10" s="244">
        <v>9</v>
      </c>
      <c r="AO10" s="244">
        <v>8</v>
      </c>
      <c r="AP10" s="244">
        <v>2</v>
      </c>
      <c r="AQ10" s="8"/>
      <c r="AR10" s="8"/>
      <c r="AS10" s="32">
        <v>1</v>
      </c>
      <c r="AT10" s="32"/>
      <c r="AU10" s="244"/>
      <c r="AV10" s="244">
        <v>4</v>
      </c>
      <c r="AW10" s="244"/>
      <c r="AX10" s="244">
        <v>10</v>
      </c>
      <c r="AY10" s="244">
        <v>5</v>
      </c>
      <c r="AZ10" s="244">
        <v>6</v>
      </c>
      <c r="BA10" s="31">
        <v>6</v>
      </c>
      <c r="BB10" s="31">
        <v>5</v>
      </c>
      <c r="BC10" s="170">
        <f t="shared" si="0"/>
        <v>100</v>
      </c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</row>
    <row r="11" spans="1:79" ht="15.75" customHeight="1">
      <c r="A11" s="333">
        <v>6</v>
      </c>
      <c r="B11" s="243" t="s">
        <v>508</v>
      </c>
      <c r="C11" s="203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>
        <v>1</v>
      </c>
      <c r="S11" s="18"/>
      <c r="T11" s="18">
        <v>1</v>
      </c>
      <c r="U11" s="18">
        <v>1</v>
      </c>
      <c r="V11" s="18">
        <v>10</v>
      </c>
      <c r="W11" s="18">
        <v>16</v>
      </c>
      <c r="X11" s="18">
        <v>5</v>
      </c>
      <c r="Y11" s="18">
        <v>4</v>
      </c>
      <c r="Z11" s="18">
        <v>4</v>
      </c>
      <c r="AA11" s="18"/>
      <c r="AB11" s="18"/>
      <c r="AC11" s="18">
        <v>1</v>
      </c>
      <c r="AD11" s="18"/>
      <c r="AE11" s="18"/>
      <c r="AF11" s="18"/>
      <c r="AG11" s="18"/>
      <c r="AH11" s="18"/>
      <c r="AI11" s="18"/>
      <c r="AJ11" s="18"/>
      <c r="AK11" s="18"/>
      <c r="AL11" s="18"/>
      <c r="AM11" s="8"/>
      <c r="AN11" s="244">
        <v>11</v>
      </c>
      <c r="AO11" s="245"/>
      <c r="AP11" s="244">
        <v>4</v>
      </c>
      <c r="AQ11" s="32">
        <v>2</v>
      </c>
      <c r="AR11" s="8"/>
      <c r="AS11" s="32"/>
      <c r="AT11" s="32">
        <v>1</v>
      </c>
      <c r="AU11" s="245"/>
      <c r="AV11" s="244">
        <v>1</v>
      </c>
      <c r="AW11" s="244"/>
      <c r="AX11" s="244">
        <v>9</v>
      </c>
      <c r="AY11" s="244"/>
      <c r="AZ11" s="244"/>
      <c r="BA11" s="246">
        <v>50</v>
      </c>
      <c r="BB11" s="246"/>
      <c r="BC11" s="170">
        <f t="shared" si="0"/>
        <v>121</v>
      </c>
      <c r="BD11" s="198"/>
      <c r="BE11" s="198"/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  <c r="BX11" s="198"/>
      <c r="BY11" s="198"/>
      <c r="BZ11" s="198"/>
      <c r="CA11" s="198"/>
    </row>
    <row r="12" spans="1:79" ht="15.75" customHeight="1">
      <c r="A12" s="333">
        <v>7</v>
      </c>
      <c r="B12" s="243" t="s">
        <v>716</v>
      </c>
      <c r="C12" s="203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>
        <v>1</v>
      </c>
      <c r="Q12" s="18"/>
      <c r="R12" s="18">
        <v>3</v>
      </c>
      <c r="S12" s="18"/>
      <c r="T12" s="18"/>
      <c r="U12" s="18">
        <v>3</v>
      </c>
      <c r="V12" s="18">
        <v>9</v>
      </c>
      <c r="W12" s="18">
        <v>4</v>
      </c>
      <c r="X12" s="18">
        <v>1</v>
      </c>
      <c r="Y12" s="18">
        <v>12</v>
      </c>
      <c r="Z12" s="18"/>
      <c r="AA12" s="18"/>
      <c r="AB12" s="18">
        <v>3</v>
      </c>
      <c r="AC12" s="18">
        <v>3</v>
      </c>
      <c r="AD12" s="18">
        <v>3</v>
      </c>
      <c r="AE12" s="18">
        <v>5</v>
      </c>
      <c r="AF12" s="18">
        <v>5</v>
      </c>
      <c r="AG12" s="18">
        <v>3</v>
      </c>
      <c r="AH12" s="18"/>
      <c r="AI12" s="18"/>
      <c r="AJ12" s="18"/>
      <c r="AK12" s="18">
        <v>1</v>
      </c>
      <c r="AL12" s="18"/>
      <c r="AM12" s="32"/>
      <c r="AN12" s="244">
        <v>2</v>
      </c>
      <c r="AO12" s="244">
        <v>1</v>
      </c>
      <c r="AP12" s="244">
        <v>1</v>
      </c>
      <c r="AQ12" s="32"/>
      <c r="AR12" s="32"/>
      <c r="AS12" s="32"/>
      <c r="AT12" s="32"/>
      <c r="AU12" s="244"/>
      <c r="AV12" s="244"/>
      <c r="AW12" s="244"/>
      <c r="AX12" s="244"/>
      <c r="AY12" s="244"/>
      <c r="AZ12" s="244"/>
      <c r="BA12" s="31"/>
      <c r="BB12" s="31"/>
      <c r="BC12" s="170">
        <f t="shared" si="0"/>
        <v>60</v>
      </c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198"/>
      <c r="BR12" s="198"/>
      <c r="BS12" s="198"/>
      <c r="BT12" s="198"/>
      <c r="BU12" s="198"/>
      <c r="BV12" s="198"/>
      <c r="BW12" s="198"/>
      <c r="BX12" s="198"/>
      <c r="BY12" s="198"/>
      <c r="BZ12" s="198"/>
      <c r="CA12" s="198"/>
    </row>
    <row r="13" spans="1:79" ht="15.75" customHeight="1">
      <c r="A13" s="333">
        <v>8</v>
      </c>
      <c r="B13" s="243" t="s">
        <v>731</v>
      </c>
      <c r="C13" s="203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>
        <v>1</v>
      </c>
      <c r="S13" s="18"/>
      <c r="T13" s="18">
        <v>5</v>
      </c>
      <c r="U13" s="18">
        <v>11</v>
      </c>
      <c r="V13" s="18">
        <v>2</v>
      </c>
      <c r="W13" s="18"/>
      <c r="X13" s="18">
        <v>1</v>
      </c>
      <c r="Y13" s="18">
        <v>4</v>
      </c>
      <c r="Z13" s="18"/>
      <c r="AA13" s="18"/>
      <c r="AB13" s="18">
        <v>3</v>
      </c>
      <c r="AC13" s="18">
        <v>4</v>
      </c>
      <c r="AD13" s="18">
        <v>6</v>
      </c>
      <c r="AE13" s="18">
        <v>4</v>
      </c>
      <c r="AF13" s="18"/>
      <c r="AG13" s="18"/>
      <c r="AH13" s="18">
        <v>1</v>
      </c>
      <c r="AI13" s="18">
        <v>4</v>
      </c>
      <c r="AJ13" s="18"/>
      <c r="AK13" s="18"/>
      <c r="AL13" s="18"/>
      <c r="AM13" s="32"/>
      <c r="AN13" s="244">
        <v>1</v>
      </c>
      <c r="AO13" s="244">
        <v>3</v>
      </c>
      <c r="AP13" s="244"/>
      <c r="AQ13" s="32">
        <v>1</v>
      </c>
      <c r="AR13" s="32"/>
      <c r="AS13" s="32"/>
      <c r="AT13" s="32"/>
      <c r="AU13" s="244"/>
      <c r="AV13" s="244"/>
      <c r="AW13" s="244"/>
      <c r="AX13" s="244"/>
      <c r="AY13" s="244"/>
      <c r="AZ13" s="244"/>
      <c r="BA13" s="31">
        <v>29</v>
      </c>
      <c r="BB13" s="31"/>
      <c r="BC13" s="170">
        <f t="shared" si="0"/>
        <v>80</v>
      </c>
      <c r="BD13" s="198"/>
      <c r="BE13" s="198"/>
      <c r="BF13" s="198"/>
      <c r="BG13" s="198"/>
      <c r="BH13" s="198"/>
      <c r="BI13" s="198"/>
      <c r="BJ13" s="198"/>
      <c r="BK13" s="198"/>
      <c r="BL13" s="198"/>
      <c r="BM13" s="198"/>
      <c r="BN13" s="198"/>
      <c r="BO13" s="198"/>
      <c r="BP13" s="198"/>
      <c r="BQ13" s="198"/>
      <c r="BR13" s="198"/>
      <c r="BS13" s="198"/>
      <c r="BT13" s="198"/>
      <c r="BU13" s="198"/>
      <c r="BV13" s="198"/>
      <c r="BW13" s="198"/>
      <c r="BX13" s="198"/>
      <c r="BY13" s="198"/>
      <c r="BZ13" s="198"/>
      <c r="CA13" s="198"/>
    </row>
    <row r="14" spans="1:79" ht="15.75" customHeight="1">
      <c r="A14" s="333">
        <v>9</v>
      </c>
      <c r="B14" s="243" t="s">
        <v>702</v>
      </c>
      <c r="C14" s="203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>
        <v>1</v>
      </c>
      <c r="P14" s="18">
        <v>1</v>
      </c>
      <c r="Q14" s="18"/>
      <c r="R14" s="18">
        <v>3</v>
      </c>
      <c r="S14" s="18">
        <v>5</v>
      </c>
      <c r="T14" s="18">
        <v>4</v>
      </c>
      <c r="U14" s="18">
        <v>3</v>
      </c>
      <c r="V14" s="18">
        <v>4</v>
      </c>
      <c r="W14" s="18">
        <v>11</v>
      </c>
      <c r="X14" s="18">
        <v>5</v>
      </c>
      <c r="Y14" s="18">
        <v>27</v>
      </c>
      <c r="Z14" s="18">
        <v>6</v>
      </c>
      <c r="AA14" s="18">
        <v>5</v>
      </c>
      <c r="AB14" s="18">
        <v>2</v>
      </c>
      <c r="AC14" s="18"/>
      <c r="AD14" s="18"/>
      <c r="AE14" s="18">
        <v>6</v>
      </c>
      <c r="AF14" s="18"/>
      <c r="AG14" s="18"/>
      <c r="AH14" s="18"/>
      <c r="AI14" s="18"/>
      <c r="AJ14" s="18">
        <v>1</v>
      </c>
      <c r="AK14" s="18"/>
      <c r="AL14" s="18"/>
      <c r="AM14" s="8"/>
      <c r="AN14" s="244">
        <v>3</v>
      </c>
      <c r="AO14" s="244">
        <v>1</v>
      </c>
      <c r="AP14" s="244">
        <v>4</v>
      </c>
      <c r="AQ14" s="8"/>
      <c r="AR14" s="8"/>
      <c r="AS14" s="8"/>
      <c r="AT14" s="8"/>
      <c r="AU14" s="245"/>
      <c r="AV14" s="244">
        <v>2</v>
      </c>
      <c r="AW14" s="244">
        <v>4</v>
      </c>
      <c r="AX14" s="244">
        <v>10</v>
      </c>
      <c r="AY14" s="244">
        <v>7</v>
      </c>
      <c r="AZ14" s="244"/>
      <c r="BA14" s="31">
        <v>10</v>
      </c>
      <c r="BB14" s="31"/>
      <c r="BC14" s="170">
        <f t="shared" si="0"/>
        <v>125</v>
      </c>
      <c r="BD14" s="198"/>
      <c r="BE14" s="198"/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8"/>
      <c r="BT14" s="198"/>
      <c r="BU14" s="198"/>
      <c r="BV14" s="198"/>
      <c r="BW14" s="198"/>
      <c r="BX14" s="198"/>
      <c r="BY14" s="198"/>
      <c r="BZ14" s="198"/>
      <c r="CA14" s="198"/>
    </row>
    <row r="15" spans="1:79" ht="15.75" customHeight="1">
      <c r="A15" s="333">
        <v>10</v>
      </c>
      <c r="B15" s="243" t="s">
        <v>710</v>
      </c>
      <c r="C15" s="203"/>
      <c r="D15" s="18"/>
      <c r="E15" s="18"/>
      <c r="F15" s="18"/>
      <c r="G15" s="18"/>
      <c r="H15" s="18">
        <v>1</v>
      </c>
      <c r="I15" s="18"/>
      <c r="J15" s="18"/>
      <c r="K15" s="18"/>
      <c r="L15" s="18"/>
      <c r="M15" s="18"/>
      <c r="N15" s="18"/>
      <c r="O15" s="18"/>
      <c r="P15" s="18"/>
      <c r="Q15" s="18">
        <v>2</v>
      </c>
      <c r="R15" s="18"/>
      <c r="S15" s="18"/>
      <c r="T15" s="18">
        <v>2</v>
      </c>
      <c r="U15" s="18">
        <v>3</v>
      </c>
      <c r="V15" s="18">
        <v>2</v>
      </c>
      <c r="W15" s="18">
        <v>6</v>
      </c>
      <c r="X15" s="18">
        <v>4</v>
      </c>
      <c r="Y15" s="18">
        <v>6</v>
      </c>
      <c r="Z15" s="18"/>
      <c r="AA15" s="18">
        <v>1</v>
      </c>
      <c r="AB15" s="18"/>
      <c r="AC15" s="18">
        <v>3</v>
      </c>
      <c r="AD15" s="18">
        <v>1</v>
      </c>
      <c r="AE15" s="18"/>
      <c r="AF15" s="18">
        <v>5</v>
      </c>
      <c r="AG15" s="18">
        <v>2</v>
      </c>
      <c r="AH15" s="18"/>
      <c r="AI15" s="18">
        <v>1</v>
      </c>
      <c r="AJ15" s="18"/>
      <c r="AK15" s="18"/>
      <c r="AL15" s="18"/>
      <c r="AM15" s="32">
        <v>1</v>
      </c>
      <c r="AN15" s="244">
        <v>4</v>
      </c>
      <c r="AO15" s="244">
        <v>5</v>
      </c>
      <c r="AP15" s="244">
        <v>2</v>
      </c>
      <c r="AQ15" s="8"/>
      <c r="AR15" s="8"/>
      <c r="AS15" s="8"/>
      <c r="AT15" s="8"/>
      <c r="AU15" s="245"/>
      <c r="AV15" s="245"/>
      <c r="AW15" s="245"/>
      <c r="AX15" s="245"/>
      <c r="AY15" s="245"/>
      <c r="AZ15" s="245"/>
      <c r="BA15" s="31"/>
      <c r="BB15" s="31">
        <v>2</v>
      </c>
      <c r="BC15" s="170">
        <f t="shared" si="0"/>
        <v>53</v>
      </c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</row>
    <row r="16" spans="1:79" ht="15.75" customHeight="1">
      <c r="A16" s="333">
        <v>11</v>
      </c>
      <c r="B16" s="243" t="s">
        <v>498</v>
      </c>
      <c r="C16" s="203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>
        <v>1</v>
      </c>
      <c r="O16" s="18">
        <v>6</v>
      </c>
      <c r="P16" s="18">
        <v>5</v>
      </c>
      <c r="Q16" s="18"/>
      <c r="R16" s="18">
        <v>3</v>
      </c>
      <c r="S16" s="18">
        <v>1</v>
      </c>
      <c r="T16" s="18">
        <v>1</v>
      </c>
      <c r="U16" s="18">
        <v>9</v>
      </c>
      <c r="V16" s="18">
        <v>13</v>
      </c>
      <c r="W16" s="18">
        <v>16</v>
      </c>
      <c r="X16" s="18">
        <v>19</v>
      </c>
      <c r="Y16" s="18">
        <v>30</v>
      </c>
      <c r="Z16" s="18"/>
      <c r="AA16" s="18">
        <v>8</v>
      </c>
      <c r="AB16" s="18">
        <v>2</v>
      </c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32"/>
      <c r="AN16" s="244">
        <v>4</v>
      </c>
      <c r="AO16" s="244">
        <v>1</v>
      </c>
      <c r="AP16" s="244"/>
      <c r="AQ16" s="32"/>
      <c r="AR16" s="32"/>
      <c r="AS16" s="32"/>
      <c r="AT16" s="32"/>
      <c r="AU16" s="244"/>
      <c r="AV16" s="244">
        <v>40</v>
      </c>
      <c r="AW16" s="244"/>
      <c r="AX16" s="244"/>
      <c r="AY16" s="244"/>
      <c r="AZ16" s="244"/>
      <c r="BA16" s="31">
        <v>6</v>
      </c>
      <c r="BB16" s="31"/>
      <c r="BC16" s="170">
        <f t="shared" si="0"/>
        <v>165</v>
      </c>
      <c r="BD16" s="198"/>
      <c r="BE16" s="198"/>
      <c r="BF16" s="198"/>
      <c r="BG16" s="198"/>
      <c r="BH16" s="198"/>
      <c r="BI16" s="198"/>
      <c r="BJ16" s="198"/>
      <c r="BK16" s="198"/>
      <c r="BL16" s="198"/>
      <c r="BM16" s="198"/>
      <c r="BN16" s="198"/>
      <c r="BO16" s="198"/>
      <c r="BP16" s="198"/>
      <c r="BQ16" s="198"/>
      <c r="BR16" s="198"/>
      <c r="BS16" s="198"/>
      <c r="BT16" s="198"/>
      <c r="BU16" s="198"/>
      <c r="BV16" s="198"/>
      <c r="BW16" s="198"/>
      <c r="BX16" s="198"/>
      <c r="BY16" s="198"/>
      <c r="BZ16" s="198"/>
      <c r="CA16" s="198"/>
    </row>
    <row r="17" spans="1:79" ht="15.75" customHeight="1">
      <c r="A17" s="333">
        <v>12</v>
      </c>
      <c r="B17" s="243" t="s">
        <v>1100</v>
      </c>
      <c r="C17" s="203"/>
      <c r="D17" s="18"/>
      <c r="E17" s="18"/>
      <c r="F17" s="18"/>
      <c r="G17" s="18"/>
      <c r="H17" s="18">
        <v>1</v>
      </c>
      <c r="I17" s="18"/>
      <c r="J17" s="18">
        <v>1</v>
      </c>
      <c r="K17" s="18"/>
      <c r="L17" s="18"/>
      <c r="M17" s="18"/>
      <c r="N17" s="18">
        <v>5</v>
      </c>
      <c r="O17" s="18"/>
      <c r="P17" s="18"/>
      <c r="Q17" s="18"/>
      <c r="R17" s="18"/>
      <c r="S17" s="18"/>
      <c r="T17" s="18">
        <v>4</v>
      </c>
      <c r="U17" s="18">
        <v>6</v>
      </c>
      <c r="V17" s="18"/>
      <c r="W17" s="18">
        <v>23</v>
      </c>
      <c r="X17" s="18">
        <v>10</v>
      </c>
      <c r="Y17" s="18">
        <v>2</v>
      </c>
      <c r="Z17" s="18">
        <v>1</v>
      </c>
      <c r="AA17" s="18"/>
      <c r="AB17" s="18">
        <v>1</v>
      </c>
      <c r="AC17" s="18">
        <v>10</v>
      </c>
      <c r="AD17" s="247"/>
      <c r="AE17" s="247"/>
      <c r="AF17" s="18">
        <v>1</v>
      </c>
      <c r="AG17" s="18">
        <v>2</v>
      </c>
      <c r="AH17" s="247"/>
      <c r="AI17" s="247"/>
      <c r="AJ17" s="18">
        <v>1</v>
      </c>
      <c r="AK17" s="247"/>
      <c r="AL17" s="247"/>
      <c r="AM17" s="8"/>
      <c r="AN17" s="245"/>
      <c r="AO17" s="244">
        <v>2</v>
      </c>
      <c r="AP17" s="244">
        <v>1</v>
      </c>
      <c r="AQ17" s="8"/>
      <c r="AR17" s="8"/>
      <c r="AS17" s="8"/>
      <c r="AT17" s="8"/>
      <c r="AU17" s="245"/>
      <c r="AV17" s="245"/>
      <c r="AW17" s="245"/>
      <c r="AX17" s="244">
        <v>1</v>
      </c>
      <c r="AY17" s="244">
        <v>6</v>
      </c>
      <c r="AZ17" s="244">
        <v>7</v>
      </c>
      <c r="BA17" s="31">
        <v>2</v>
      </c>
      <c r="BB17" s="31">
        <v>3</v>
      </c>
      <c r="BC17" s="170">
        <f t="shared" si="0"/>
        <v>90</v>
      </c>
      <c r="BD17" s="198"/>
      <c r="BE17" s="198"/>
      <c r="BF17" s="198"/>
      <c r="BG17" s="198"/>
      <c r="BH17" s="198"/>
      <c r="BI17" s="198"/>
      <c r="BJ17" s="198"/>
      <c r="BK17" s="198"/>
      <c r="BL17" s="198"/>
      <c r="BM17" s="198"/>
      <c r="BN17" s="198"/>
      <c r="BO17" s="198"/>
      <c r="BP17" s="198"/>
      <c r="BQ17" s="198"/>
      <c r="BR17" s="198"/>
      <c r="BS17" s="198"/>
      <c r="BT17" s="198"/>
      <c r="BU17" s="198"/>
      <c r="BV17" s="198"/>
      <c r="BW17" s="198"/>
      <c r="BX17" s="198"/>
      <c r="BY17" s="198"/>
      <c r="BZ17" s="198"/>
      <c r="CA17" s="198"/>
    </row>
    <row r="18" spans="1:79" ht="15.75" customHeight="1">
      <c r="A18" s="333">
        <v>13</v>
      </c>
      <c r="B18" s="243" t="s">
        <v>650</v>
      </c>
      <c r="C18" s="203"/>
      <c r="D18" s="18"/>
      <c r="E18" s="18"/>
      <c r="F18" s="18"/>
      <c r="G18" s="18"/>
      <c r="H18" s="18"/>
      <c r="I18" s="18"/>
      <c r="J18" s="18"/>
      <c r="K18" s="18"/>
      <c r="L18" s="18"/>
      <c r="M18" s="18">
        <v>4</v>
      </c>
      <c r="N18" s="18"/>
      <c r="O18" s="18"/>
      <c r="P18" s="18"/>
      <c r="Q18" s="18"/>
      <c r="R18" s="18"/>
      <c r="S18" s="18">
        <v>1</v>
      </c>
      <c r="T18" s="18"/>
      <c r="U18" s="18"/>
      <c r="V18" s="18">
        <v>5</v>
      </c>
      <c r="W18" s="18">
        <v>27</v>
      </c>
      <c r="X18" s="18">
        <v>14</v>
      </c>
      <c r="Y18" s="18">
        <v>2</v>
      </c>
      <c r="Z18" s="18"/>
      <c r="AA18" s="18"/>
      <c r="AB18" s="18"/>
      <c r="AC18" s="18"/>
      <c r="AD18" s="247"/>
      <c r="AE18" s="18">
        <v>9</v>
      </c>
      <c r="AF18" s="18">
        <v>3</v>
      </c>
      <c r="AG18" s="18">
        <v>3</v>
      </c>
      <c r="AH18" s="18"/>
      <c r="AI18" s="18">
        <v>5</v>
      </c>
      <c r="AJ18" s="18">
        <v>1</v>
      </c>
      <c r="AK18" s="18">
        <v>1</v>
      </c>
      <c r="AL18" s="18">
        <v>5</v>
      </c>
      <c r="AM18" s="32"/>
      <c r="AN18" s="244">
        <v>4</v>
      </c>
      <c r="AO18" s="244">
        <v>2</v>
      </c>
      <c r="AP18" s="244">
        <v>5</v>
      </c>
      <c r="AQ18" s="8"/>
      <c r="AR18" s="8"/>
      <c r="AS18" s="8"/>
      <c r="AT18" s="8"/>
      <c r="AU18" s="245"/>
      <c r="AV18" s="245"/>
      <c r="AW18" s="245"/>
      <c r="AX18" s="245"/>
      <c r="AY18" s="245"/>
      <c r="AZ18" s="244">
        <v>4</v>
      </c>
      <c r="BA18" s="31">
        <v>4</v>
      </c>
      <c r="BB18" s="31"/>
      <c r="BC18" s="170">
        <f t="shared" si="0"/>
        <v>99</v>
      </c>
      <c r="BD18" s="198"/>
      <c r="BE18" s="198"/>
      <c r="BF18" s="198"/>
      <c r="BG18" s="198"/>
      <c r="BH18" s="198"/>
      <c r="BI18" s="198"/>
      <c r="BJ18" s="198"/>
      <c r="BK18" s="198"/>
      <c r="BL18" s="198"/>
      <c r="BM18" s="198"/>
      <c r="BN18" s="198"/>
      <c r="BO18" s="198"/>
      <c r="BP18" s="198"/>
      <c r="BQ18" s="198"/>
      <c r="BR18" s="198"/>
      <c r="BS18" s="198"/>
      <c r="BT18" s="198"/>
      <c r="BU18" s="198"/>
      <c r="BV18" s="198"/>
      <c r="BW18" s="198"/>
      <c r="BX18" s="198"/>
      <c r="BY18" s="198"/>
      <c r="BZ18" s="198"/>
      <c r="CA18" s="198"/>
    </row>
    <row r="19" spans="1:79" ht="16">
      <c r="A19" s="334">
        <v>14</v>
      </c>
      <c r="B19" s="248" t="s">
        <v>506</v>
      </c>
      <c r="C19" s="207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>
        <v>1</v>
      </c>
      <c r="W19" s="31"/>
      <c r="X19" s="31">
        <v>3</v>
      </c>
      <c r="Y19" s="31"/>
      <c r="Z19" s="31">
        <v>11</v>
      </c>
      <c r="AA19" s="31">
        <v>15</v>
      </c>
      <c r="AB19" s="31">
        <v>12</v>
      </c>
      <c r="AC19" s="31">
        <v>22</v>
      </c>
      <c r="AD19" s="31">
        <v>5</v>
      </c>
      <c r="AE19" s="31">
        <v>1</v>
      </c>
      <c r="AF19" s="31">
        <v>5</v>
      </c>
      <c r="AG19" s="31"/>
      <c r="AH19" s="31"/>
      <c r="AI19" s="31">
        <v>4</v>
      </c>
      <c r="AJ19" s="31"/>
      <c r="AK19" s="31"/>
      <c r="AL19" s="31"/>
      <c r="AM19" s="31"/>
      <c r="AN19" s="31">
        <v>6</v>
      </c>
      <c r="AO19" s="31">
        <v>4</v>
      </c>
      <c r="AP19" s="31">
        <v>4</v>
      </c>
      <c r="AQ19" s="202"/>
      <c r="AR19" s="202"/>
      <c r="AS19" s="202"/>
      <c r="AT19" s="246"/>
      <c r="AU19" s="246"/>
      <c r="AV19" s="249"/>
      <c r="AW19" s="246">
        <v>11</v>
      </c>
      <c r="AX19" s="246">
        <v>7</v>
      </c>
      <c r="AY19" s="246">
        <v>12</v>
      </c>
      <c r="AZ19" s="246">
        <v>21</v>
      </c>
      <c r="BA19" s="246">
        <v>17</v>
      </c>
      <c r="BB19" s="246">
        <v>24</v>
      </c>
      <c r="BC19" s="170">
        <f t="shared" si="0"/>
        <v>185</v>
      </c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</row>
    <row r="20" spans="1:79" ht="16">
      <c r="A20" s="334">
        <v>15</v>
      </c>
      <c r="B20" s="248" t="s">
        <v>490</v>
      </c>
      <c r="C20" s="207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>
        <v>3</v>
      </c>
      <c r="W20" s="31">
        <v>2</v>
      </c>
      <c r="X20" s="31">
        <v>2</v>
      </c>
      <c r="Y20" s="31">
        <v>8</v>
      </c>
      <c r="Z20" s="31">
        <v>2</v>
      </c>
      <c r="AA20" s="31">
        <v>1</v>
      </c>
      <c r="AB20" s="31">
        <v>1</v>
      </c>
      <c r="AC20" s="31"/>
      <c r="AD20" s="31">
        <v>1</v>
      </c>
      <c r="AE20" s="31">
        <v>6</v>
      </c>
      <c r="AF20" s="31">
        <v>1</v>
      </c>
      <c r="AG20" s="31"/>
      <c r="AH20" s="31"/>
      <c r="AI20" s="31">
        <v>1</v>
      </c>
      <c r="AJ20" s="31">
        <v>1</v>
      </c>
      <c r="AK20" s="31"/>
      <c r="AL20" s="31">
        <v>5</v>
      </c>
      <c r="AM20" s="31"/>
      <c r="AN20" s="31">
        <v>5</v>
      </c>
      <c r="AO20" s="31">
        <v>4</v>
      </c>
      <c r="AP20" s="31">
        <v>1</v>
      </c>
      <c r="AQ20" s="31"/>
      <c r="AR20" s="31"/>
      <c r="AS20" s="31"/>
      <c r="AT20" s="219"/>
      <c r="AU20" s="219"/>
      <c r="AV20" s="220"/>
      <c r="AW20" s="219">
        <v>6</v>
      </c>
      <c r="AX20" s="219"/>
      <c r="AY20" s="219"/>
      <c r="AZ20" s="219"/>
      <c r="BA20" s="219">
        <v>5</v>
      </c>
      <c r="BB20" s="219"/>
      <c r="BC20" s="250">
        <f t="shared" si="0"/>
        <v>55</v>
      </c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</row>
    <row r="21" spans="1:79" ht="16">
      <c r="A21" s="334">
        <v>16</v>
      </c>
      <c r="B21" s="251" t="s">
        <v>740</v>
      </c>
      <c r="C21" s="252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>
        <v>1</v>
      </c>
      <c r="AL21" s="167">
        <v>9</v>
      </c>
      <c r="AM21" s="253"/>
      <c r="AN21" s="254"/>
      <c r="AO21" s="254">
        <v>1</v>
      </c>
      <c r="AP21" s="255">
        <v>3</v>
      </c>
      <c r="AQ21" s="254"/>
      <c r="AR21" s="8"/>
      <c r="AS21" s="8"/>
      <c r="AT21" s="245"/>
      <c r="AU21" s="245"/>
      <c r="AV21" s="8"/>
      <c r="AW21" s="245"/>
      <c r="AX21" s="245"/>
      <c r="AY21" s="245"/>
      <c r="AZ21" s="245"/>
      <c r="BA21" s="245"/>
      <c r="BB21" s="245"/>
      <c r="BC21" s="210">
        <f t="shared" si="0"/>
        <v>14</v>
      </c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</row>
    <row r="22" spans="1:79" ht="16">
      <c r="A22" s="334">
        <v>17</v>
      </c>
      <c r="B22" s="248" t="s">
        <v>476</v>
      </c>
      <c r="C22" s="207"/>
      <c r="D22" s="31"/>
      <c r="E22" s="31"/>
      <c r="F22" s="31"/>
      <c r="G22" s="31"/>
      <c r="H22" s="31">
        <v>1</v>
      </c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>
        <v>1</v>
      </c>
      <c r="U22" s="31">
        <v>3</v>
      </c>
      <c r="V22" s="31">
        <v>1</v>
      </c>
      <c r="W22" s="31">
        <v>7</v>
      </c>
      <c r="X22" s="31">
        <v>5</v>
      </c>
      <c r="Y22" s="31">
        <v>4</v>
      </c>
      <c r="Z22" s="31">
        <v>8</v>
      </c>
      <c r="AA22" s="31">
        <v>7</v>
      </c>
      <c r="AB22" s="31">
        <v>2</v>
      </c>
      <c r="AC22" s="31">
        <v>5</v>
      </c>
      <c r="AD22" s="31">
        <v>3</v>
      </c>
      <c r="AE22" s="31"/>
      <c r="AF22" s="31"/>
      <c r="AG22" s="31">
        <v>2</v>
      </c>
      <c r="AH22" s="31"/>
      <c r="AI22" s="31"/>
      <c r="AJ22" s="31">
        <v>1</v>
      </c>
      <c r="AK22" s="31">
        <v>2</v>
      </c>
      <c r="AL22" s="31">
        <v>2</v>
      </c>
      <c r="AM22" s="31">
        <v>3</v>
      </c>
      <c r="AN22" s="31">
        <v>2</v>
      </c>
      <c r="AO22" s="31">
        <v>6</v>
      </c>
      <c r="AP22" s="31">
        <v>14</v>
      </c>
      <c r="AQ22" s="31"/>
      <c r="AR22" s="31"/>
      <c r="AS22" s="31">
        <v>2</v>
      </c>
      <c r="AT22" s="219"/>
      <c r="AU22" s="219"/>
      <c r="AV22" s="220"/>
      <c r="AW22" s="219"/>
      <c r="AX22" s="219"/>
      <c r="AY22" s="219"/>
      <c r="AZ22" s="219">
        <v>8</v>
      </c>
      <c r="BA22" s="219">
        <v>5</v>
      </c>
      <c r="BB22" s="219">
        <v>49</v>
      </c>
      <c r="BC22" s="250">
        <f t="shared" si="0"/>
        <v>143</v>
      </c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</row>
    <row r="23" spans="1:79" ht="16">
      <c r="A23" s="334">
        <v>18</v>
      </c>
      <c r="B23" s="248" t="s">
        <v>494</v>
      </c>
      <c r="C23" s="207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>
        <v>1</v>
      </c>
      <c r="R23" s="31"/>
      <c r="S23" s="31"/>
      <c r="T23" s="31"/>
      <c r="U23" s="31"/>
      <c r="V23" s="31"/>
      <c r="W23" s="31">
        <v>16</v>
      </c>
      <c r="X23" s="31">
        <v>6</v>
      </c>
      <c r="Y23" s="31">
        <v>9</v>
      </c>
      <c r="Z23" s="31"/>
      <c r="AA23" s="31">
        <v>4</v>
      </c>
      <c r="AB23" s="31">
        <v>7</v>
      </c>
      <c r="AC23" s="31"/>
      <c r="AD23" s="31"/>
      <c r="AE23" s="31"/>
      <c r="AF23" s="31">
        <v>2</v>
      </c>
      <c r="AG23" s="31">
        <v>1</v>
      </c>
      <c r="AH23" s="31"/>
      <c r="AI23" s="31"/>
      <c r="AJ23" s="31">
        <v>5</v>
      </c>
      <c r="AK23" s="31"/>
      <c r="AL23" s="31"/>
      <c r="AM23" s="31"/>
      <c r="AN23" s="31"/>
      <c r="AO23" s="31">
        <v>1</v>
      </c>
      <c r="AP23" s="31">
        <v>3</v>
      </c>
      <c r="AQ23" s="31">
        <v>1</v>
      </c>
      <c r="AR23" s="31"/>
      <c r="AS23" s="31"/>
      <c r="AT23" s="219">
        <v>4</v>
      </c>
      <c r="AU23" s="219">
        <v>2</v>
      </c>
      <c r="AV23" s="31"/>
      <c r="AW23" s="31"/>
      <c r="AX23" s="208"/>
      <c r="AY23" s="208"/>
      <c r="AZ23" s="208"/>
      <c r="BA23" s="208"/>
      <c r="BB23" s="208"/>
      <c r="BC23" s="170">
        <f t="shared" si="0"/>
        <v>62</v>
      </c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</row>
    <row r="24" spans="1:79" ht="16">
      <c r="A24" s="334">
        <v>19</v>
      </c>
      <c r="B24" s="248" t="s">
        <v>500</v>
      </c>
      <c r="C24" s="207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>
        <v>1</v>
      </c>
      <c r="P24" s="31"/>
      <c r="Q24" s="31"/>
      <c r="R24" s="31"/>
      <c r="S24" s="31"/>
      <c r="T24" s="31"/>
      <c r="U24" s="31">
        <v>4</v>
      </c>
      <c r="V24" s="31">
        <v>9</v>
      </c>
      <c r="W24" s="31">
        <v>11</v>
      </c>
      <c r="X24" s="31">
        <v>9</v>
      </c>
      <c r="Y24" s="31">
        <v>6</v>
      </c>
      <c r="Z24" s="31">
        <v>7</v>
      </c>
      <c r="AA24" s="31">
        <v>17</v>
      </c>
      <c r="AB24" s="31">
        <v>2</v>
      </c>
      <c r="AC24" s="31">
        <v>7</v>
      </c>
      <c r="AD24" s="31">
        <v>11</v>
      </c>
      <c r="AE24" s="31"/>
      <c r="AF24" s="31">
        <v>3</v>
      </c>
      <c r="AG24" s="31"/>
      <c r="AH24" s="31">
        <v>1</v>
      </c>
      <c r="AI24" s="31">
        <v>1</v>
      </c>
      <c r="AJ24" s="31">
        <v>2</v>
      </c>
      <c r="AK24" s="31">
        <v>5</v>
      </c>
      <c r="AL24" s="31">
        <v>2</v>
      </c>
      <c r="AM24" s="31">
        <v>4</v>
      </c>
      <c r="AN24" s="31">
        <v>3</v>
      </c>
      <c r="AO24" s="31"/>
      <c r="AP24" s="31"/>
      <c r="AQ24" s="31">
        <v>16</v>
      </c>
      <c r="AR24" s="31"/>
      <c r="AS24" s="31"/>
      <c r="AT24" s="219"/>
      <c r="AU24" s="219"/>
      <c r="AV24" s="31"/>
      <c r="AW24" s="31"/>
      <c r="AX24" s="141">
        <v>10</v>
      </c>
      <c r="AY24" s="141"/>
      <c r="AZ24" s="141">
        <v>47</v>
      </c>
      <c r="BA24" s="141"/>
      <c r="BB24" s="141"/>
      <c r="BC24" s="250">
        <f t="shared" si="0"/>
        <v>178</v>
      </c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</row>
    <row r="25" spans="1:79" ht="16">
      <c r="A25" s="334">
        <v>20</v>
      </c>
      <c r="B25" s="251" t="s">
        <v>659</v>
      </c>
      <c r="C25" s="256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>
        <v>6</v>
      </c>
      <c r="U25" s="257">
        <v>7</v>
      </c>
      <c r="V25" s="257">
        <v>10</v>
      </c>
      <c r="W25" s="257">
        <v>29</v>
      </c>
      <c r="X25" s="257">
        <v>17</v>
      </c>
      <c r="Y25" s="257">
        <v>17</v>
      </c>
      <c r="Z25" s="257">
        <v>4</v>
      </c>
      <c r="AA25" s="257">
        <v>11</v>
      </c>
      <c r="AB25" s="257"/>
      <c r="AC25" s="257"/>
      <c r="AD25" s="257">
        <v>1</v>
      </c>
      <c r="AE25" s="257"/>
      <c r="AF25" s="257"/>
      <c r="AG25" s="257">
        <v>2</v>
      </c>
      <c r="AH25" s="257"/>
      <c r="AI25" s="257">
        <v>2</v>
      </c>
      <c r="AJ25" s="257">
        <v>2</v>
      </c>
      <c r="AK25" s="257">
        <v>3</v>
      </c>
      <c r="AL25" s="257"/>
      <c r="AM25" s="258"/>
      <c r="AN25" s="259"/>
      <c r="AO25" s="259">
        <v>3</v>
      </c>
      <c r="AP25" s="260">
        <v>4</v>
      </c>
      <c r="AQ25" s="259"/>
      <c r="AR25" s="47"/>
      <c r="AS25" s="47">
        <v>11</v>
      </c>
      <c r="AT25" s="261">
        <v>11</v>
      </c>
      <c r="AU25" s="261">
        <v>1</v>
      </c>
      <c r="AV25" s="262"/>
      <c r="AW25" s="262"/>
      <c r="AX25" s="262"/>
      <c r="AY25" s="261"/>
      <c r="AZ25" s="261"/>
      <c r="BA25" s="261"/>
      <c r="BB25" s="261"/>
      <c r="BC25" s="210">
        <f t="shared" si="0"/>
        <v>141</v>
      </c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</row>
    <row r="26" spans="1:79" ht="16">
      <c r="A26" s="334">
        <v>21</v>
      </c>
      <c r="B26" s="251" t="s">
        <v>665</v>
      </c>
      <c r="C26" s="214">
        <v>2</v>
      </c>
      <c r="D26" s="215">
        <v>1</v>
      </c>
      <c r="E26" s="215">
        <v>2</v>
      </c>
      <c r="F26" s="215">
        <v>1</v>
      </c>
      <c r="G26" s="215">
        <v>6</v>
      </c>
      <c r="H26" s="215">
        <v>12</v>
      </c>
      <c r="I26" s="215">
        <v>1</v>
      </c>
      <c r="J26" s="215">
        <v>8</v>
      </c>
      <c r="K26" s="215">
        <v>8</v>
      </c>
      <c r="L26" s="215"/>
      <c r="M26" s="215"/>
      <c r="N26" s="215">
        <v>13</v>
      </c>
      <c r="O26" s="215">
        <v>6</v>
      </c>
      <c r="P26" s="215">
        <v>6</v>
      </c>
      <c r="Q26" s="215"/>
      <c r="R26" s="215"/>
      <c r="S26" s="215">
        <v>2</v>
      </c>
      <c r="T26" s="215">
        <v>6</v>
      </c>
      <c r="U26" s="215">
        <v>7</v>
      </c>
      <c r="V26" s="215">
        <v>13</v>
      </c>
      <c r="W26" s="215">
        <v>15</v>
      </c>
      <c r="X26" s="215">
        <v>13</v>
      </c>
      <c r="Y26" s="215">
        <v>7</v>
      </c>
      <c r="Z26" s="215"/>
      <c r="AA26" s="215"/>
      <c r="AB26" s="215"/>
      <c r="AC26" s="215"/>
      <c r="AD26" s="215"/>
      <c r="AE26" s="215"/>
      <c r="AF26" s="215"/>
      <c r="AG26" s="215"/>
      <c r="AH26" s="215"/>
      <c r="AI26" s="215">
        <v>1</v>
      </c>
      <c r="AJ26" s="215"/>
      <c r="AK26" s="215">
        <v>1</v>
      </c>
      <c r="AL26" s="215"/>
      <c r="AM26" s="215"/>
      <c r="AN26" s="215"/>
      <c r="AO26" s="215">
        <v>4</v>
      </c>
      <c r="AP26" s="215">
        <v>5</v>
      </c>
      <c r="AQ26" s="215"/>
      <c r="AR26" s="215">
        <v>23</v>
      </c>
      <c r="AS26" s="215">
        <v>80</v>
      </c>
      <c r="AT26" s="216"/>
      <c r="AU26" s="216"/>
      <c r="AV26" s="217"/>
      <c r="AW26" s="216"/>
      <c r="AX26" s="216"/>
      <c r="AY26" s="216"/>
      <c r="AZ26" s="216"/>
      <c r="BA26" s="216"/>
      <c r="BB26" s="216"/>
      <c r="BC26" s="263">
        <f t="shared" si="0"/>
        <v>243</v>
      </c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</row>
    <row r="27" spans="1:79" ht="16">
      <c r="A27" s="334">
        <v>22</v>
      </c>
      <c r="B27" s="248" t="s">
        <v>670</v>
      </c>
      <c r="C27" s="252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>
        <v>2</v>
      </c>
      <c r="X27" s="167">
        <v>3</v>
      </c>
      <c r="Y27" s="167">
        <v>5</v>
      </c>
      <c r="Z27" s="167">
        <v>2</v>
      </c>
      <c r="AA27" s="167">
        <v>7</v>
      </c>
      <c r="AB27" s="167">
        <v>2</v>
      </c>
      <c r="AC27" s="167"/>
      <c r="AD27" s="167"/>
      <c r="AE27" s="167"/>
      <c r="AF27" s="167"/>
      <c r="AG27" s="167"/>
      <c r="AH27" s="167"/>
      <c r="AI27" s="167">
        <v>5</v>
      </c>
      <c r="AJ27" s="167">
        <v>5</v>
      </c>
      <c r="AK27" s="167">
        <v>1</v>
      </c>
      <c r="AL27" s="167">
        <v>8</v>
      </c>
      <c r="AM27" s="253"/>
      <c r="AN27" s="254"/>
      <c r="AO27" s="255">
        <v>1</v>
      </c>
      <c r="AP27" s="255">
        <v>2</v>
      </c>
      <c r="AQ27" s="255"/>
      <c r="AR27" s="32"/>
      <c r="AS27" s="32"/>
      <c r="AT27" s="244"/>
      <c r="AU27" s="244"/>
      <c r="AV27" s="32"/>
      <c r="AW27" s="244"/>
      <c r="AX27" s="244"/>
      <c r="AY27" s="244">
        <v>4</v>
      </c>
      <c r="AZ27" s="244"/>
      <c r="BA27" s="244">
        <v>4</v>
      </c>
      <c r="BB27" s="244"/>
      <c r="BC27" s="170">
        <f t="shared" si="0"/>
        <v>51</v>
      </c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</row>
    <row r="28" spans="1:79" ht="16">
      <c r="A28" s="334">
        <v>23</v>
      </c>
      <c r="B28" s="158" t="s">
        <v>693</v>
      </c>
      <c r="C28" s="264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>
        <v>1</v>
      </c>
      <c r="Y28" s="220"/>
      <c r="Z28" s="220"/>
      <c r="AA28" s="220"/>
      <c r="AB28" s="220">
        <v>5</v>
      </c>
      <c r="AC28" s="220"/>
      <c r="AD28" s="220"/>
      <c r="AE28" s="220"/>
      <c r="AF28" s="220"/>
      <c r="AG28" s="220"/>
      <c r="AH28" s="220"/>
      <c r="AI28" s="220"/>
      <c r="AJ28" s="220"/>
      <c r="AK28" s="220"/>
      <c r="AL28" s="220">
        <v>5</v>
      </c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>
        <v>20</v>
      </c>
      <c r="AY28" s="219"/>
      <c r="AZ28" s="219">
        <v>5</v>
      </c>
      <c r="BA28" s="219">
        <v>6</v>
      </c>
      <c r="BB28" s="219">
        <v>10</v>
      </c>
      <c r="BC28" s="170">
        <f t="shared" si="0"/>
        <v>52</v>
      </c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</row>
    <row r="29" spans="1:79" ht="16">
      <c r="A29" s="335">
        <v>24</v>
      </c>
      <c r="B29" s="150" t="s">
        <v>663</v>
      </c>
      <c r="C29" s="214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>
        <v>2</v>
      </c>
      <c r="V29" s="215">
        <v>4</v>
      </c>
      <c r="W29" s="215">
        <v>7</v>
      </c>
      <c r="X29" s="215">
        <v>1</v>
      </c>
      <c r="Y29" s="215">
        <v>8</v>
      </c>
      <c r="Z29" s="215"/>
      <c r="AA29" s="215"/>
      <c r="AB29" s="215">
        <v>1</v>
      </c>
      <c r="AC29" s="215"/>
      <c r="AD29" s="215">
        <v>3</v>
      </c>
      <c r="AE29" s="215"/>
      <c r="AF29" s="215"/>
      <c r="AG29" s="215"/>
      <c r="AH29" s="215"/>
      <c r="AI29" s="215"/>
      <c r="AJ29" s="215"/>
      <c r="AK29" s="215"/>
      <c r="AL29" s="215"/>
      <c r="AM29" s="215">
        <v>1</v>
      </c>
      <c r="AN29" s="215">
        <v>1</v>
      </c>
      <c r="AO29" s="215">
        <v>3</v>
      </c>
      <c r="AP29" s="215">
        <v>1</v>
      </c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0">
        <f t="shared" si="0"/>
        <v>32</v>
      </c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</row>
    <row r="30" spans="1:79" ht="16">
      <c r="A30" s="335">
        <v>25</v>
      </c>
      <c r="B30" s="150" t="s">
        <v>922</v>
      </c>
      <c r="C30" s="214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>
        <v>3</v>
      </c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0">
        <f t="shared" si="0"/>
        <v>3</v>
      </c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</row>
    <row r="31" spans="1:79" ht="16">
      <c r="A31" s="335">
        <v>26</v>
      </c>
      <c r="B31" s="148" t="s">
        <v>695</v>
      </c>
      <c r="C31" s="207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>
        <v>1</v>
      </c>
      <c r="S31" s="31"/>
      <c r="T31" s="31">
        <v>2</v>
      </c>
      <c r="U31" s="31"/>
      <c r="V31" s="31"/>
      <c r="W31" s="31"/>
      <c r="X31" s="31">
        <v>1</v>
      </c>
      <c r="Y31" s="31">
        <v>1</v>
      </c>
      <c r="Z31" s="31">
        <v>3</v>
      </c>
      <c r="AA31" s="31">
        <v>8</v>
      </c>
      <c r="AB31" s="31">
        <v>1</v>
      </c>
      <c r="AC31" s="31"/>
      <c r="AD31" s="31"/>
      <c r="AE31" s="31">
        <v>1</v>
      </c>
      <c r="AF31" s="31">
        <v>2</v>
      </c>
      <c r="AG31" s="31"/>
      <c r="AH31" s="31"/>
      <c r="AI31" s="31"/>
      <c r="AJ31" s="31"/>
      <c r="AK31" s="31"/>
      <c r="AL31" s="31"/>
      <c r="AM31" s="31"/>
      <c r="AN31" s="31">
        <v>1</v>
      </c>
      <c r="AO31" s="31">
        <v>1</v>
      </c>
      <c r="AP31" s="31"/>
      <c r="AQ31" s="31"/>
      <c r="AR31" s="31"/>
      <c r="AS31" s="31"/>
      <c r="AT31" s="31"/>
      <c r="AU31" s="31"/>
      <c r="AV31" s="31">
        <v>1</v>
      </c>
      <c r="AW31" s="31"/>
      <c r="AX31" s="31"/>
      <c r="AY31" s="31"/>
      <c r="AZ31" s="31"/>
      <c r="BA31" s="31">
        <v>1</v>
      </c>
      <c r="BB31" s="31">
        <v>3</v>
      </c>
      <c r="BC31" s="170">
        <f t="shared" si="0"/>
        <v>27</v>
      </c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</row>
    <row r="32" spans="1:79" ht="16">
      <c r="A32" s="335">
        <v>27</v>
      </c>
      <c r="B32" s="150" t="s">
        <v>484</v>
      </c>
      <c r="C32" s="214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>
        <v>1</v>
      </c>
      <c r="P32" s="215"/>
      <c r="Q32" s="215"/>
      <c r="R32" s="215"/>
      <c r="S32" s="215"/>
      <c r="T32" s="215"/>
      <c r="U32" s="215"/>
      <c r="V32" s="215">
        <v>2</v>
      </c>
      <c r="W32" s="215">
        <v>3</v>
      </c>
      <c r="X32" s="215"/>
      <c r="Y32" s="215">
        <v>4</v>
      </c>
      <c r="Z32" s="215"/>
      <c r="AA32" s="215">
        <v>9</v>
      </c>
      <c r="AB32" s="215"/>
      <c r="AC32" s="215">
        <v>7</v>
      </c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0">
        <f t="shared" si="0"/>
        <v>26</v>
      </c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</row>
    <row r="33" spans="1:79" ht="16">
      <c r="A33" s="335">
        <v>28</v>
      </c>
      <c r="B33" s="150" t="s">
        <v>492</v>
      </c>
      <c r="C33" s="214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>
        <v>1</v>
      </c>
      <c r="P33" s="215">
        <v>1</v>
      </c>
      <c r="Q33" s="215"/>
      <c r="R33" s="215"/>
      <c r="S33" s="215"/>
      <c r="T33" s="215">
        <v>1</v>
      </c>
      <c r="U33" s="215">
        <v>1</v>
      </c>
      <c r="V33" s="215">
        <v>1</v>
      </c>
      <c r="W33" s="215">
        <v>6</v>
      </c>
      <c r="X33" s="215">
        <v>1</v>
      </c>
      <c r="Y33" s="215">
        <v>36</v>
      </c>
      <c r="Z33" s="215">
        <v>5</v>
      </c>
      <c r="AA33" s="215">
        <v>7</v>
      </c>
      <c r="AB33" s="215">
        <v>13</v>
      </c>
      <c r="AC33" s="215">
        <v>5</v>
      </c>
      <c r="AD33" s="215">
        <v>7</v>
      </c>
      <c r="AE33" s="215">
        <v>1</v>
      </c>
      <c r="AF33" s="215"/>
      <c r="AG33" s="215"/>
      <c r="AH33" s="215">
        <v>5</v>
      </c>
      <c r="AI33" s="215">
        <v>1</v>
      </c>
      <c r="AJ33" s="215">
        <v>10</v>
      </c>
      <c r="AK33" s="215">
        <v>4</v>
      </c>
      <c r="AL33" s="215">
        <v>5</v>
      </c>
      <c r="AM33" s="215">
        <v>8</v>
      </c>
      <c r="AN33" s="215">
        <v>6</v>
      </c>
      <c r="AO33" s="215">
        <v>16</v>
      </c>
      <c r="AP33" s="215">
        <v>6</v>
      </c>
      <c r="AQ33" s="215"/>
      <c r="AR33" s="215"/>
      <c r="AS33" s="215">
        <v>82</v>
      </c>
      <c r="AT33" s="215">
        <v>13</v>
      </c>
      <c r="AU33" s="215"/>
      <c r="AV33" s="215"/>
      <c r="AW33" s="215"/>
      <c r="AX33" s="215"/>
      <c r="AY33" s="215"/>
      <c r="AZ33" s="215"/>
      <c r="BA33" s="215"/>
      <c r="BB33" s="215"/>
      <c r="BC33" s="210">
        <f t="shared" si="0"/>
        <v>242</v>
      </c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</row>
    <row r="34" spans="1:79" ht="16">
      <c r="A34" s="335">
        <v>29</v>
      </c>
      <c r="B34" s="150" t="s">
        <v>488</v>
      </c>
      <c r="C34" s="214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5"/>
      <c r="AD34" s="215"/>
      <c r="AE34" s="215"/>
      <c r="AF34" s="215"/>
      <c r="AG34" s="215"/>
      <c r="AH34" s="215">
        <v>1</v>
      </c>
      <c r="AI34" s="215">
        <v>1</v>
      </c>
      <c r="AJ34" s="215">
        <v>1</v>
      </c>
      <c r="AK34" s="215">
        <v>1</v>
      </c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0">
        <f t="shared" si="0"/>
        <v>4</v>
      </c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</row>
    <row r="35" spans="1:79" ht="16">
      <c r="A35" s="335">
        <v>30</v>
      </c>
      <c r="B35" s="148" t="s">
        <v>704</v>
      </c>
      <c r="C35" s="207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>
        <v>1</v>
      </c>
      <c r="P35" s="31">
        <v>1</v>
      </c>
      <c r="Q35" s="31">
        <v>4</v>
      </c>
      <c r="R35" s="31"/>
      <c r="S35" s="31">
        <v>1</v>
      </c>
      <c r="T35" s="31">
        <v>1</v>
      </c>
      <c r="U35" s="31">
        <v>3</v>
      </c>
      <c r="V35" s="31"/>
      <c r="W35" s="31">
        <v>2</v>
      </c>
      <c r="X35" s="31">
        <v>6</v>
      </c>
      <c r="Y35" s="31"/>
      <c r="Z35" s="31">
        <v>1</v>
      </c>
      <c r="AA35" s="31">
        <v>2</v>
      </c>
      <c r="AB35" s="31">
        <v>4</v>
      </c>
      <c r="AC35" s="31"/>
      <c r="AD35" s="31"/>
      <c r="AE35" s="31"/>
      <c r="AF35" s="31">
        <v>2</v>
      </c>
      <c r="AG35" s="31"/>
      <c r="AH35" s="31"/>
      <c r="AI35" s="31"/>
      <c r="AJ35" s="31"/>
      <c r="AK35" s="31"/>
      <c r="AL35" s="31"/>
      <c r="AM35" s="31"/>
      <c r="AN35" s="31"/>
      <c r="AO35" s="31">
        <v>3</v>
      </c>
      <c r="AP35" s="31">
        <v>1</v>
      </c>
      <c r="AQ35" s="31"/>
      <c r="AR35" s="31"/>
      <c r="AS35" s="31"/>
      <c r="AT35" s="31"/>
      <c r="AU35" s="31"/>
      <c r="AV35" s="31"/>
      <c r="AW35" s="31"/>
      <c r="AX35" s="31">
        <v>3</v>
      </c>
      <c r="AY35" s="31">
        <v>11</v>
      </c>
      <c r="AZ35" s="31">
        <v>4</v>
      </c>
      <c r="BA35" s="31">
        <v>5</v>
      </c>
      <c r="BB35" s="31"/>
      <c r="BC35" s="170">
        <f t="shared" si="0"/>
        <v>55</v>
      </c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</row>
    <row r="36" spans="1:79" ht="16">
      <c r="A36" s="335">
        <v>31</v>
      </c>
      <c r="B36" s="150" t="s">
        <v>734</v>
      </c>
      <c r="C36" s="214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>
        <v>2</v>
      </c>
      <c r="U36" s="215">
        <v>2</v>
      </c>
      <c r="V36" s="215">
        <v>6</v>
      </c>
      <c r="W36" s="215"/>
      <c r="X36" s="215">
        <v>1</v>
      </c>
      <c r="Y36" s="215">
        <v>2</v>
      </c>
      <c r="Z36" s="215"/>
      <c r="AA36" s="215">
        <v>1</v>
      </c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>
        <v>2</v>
      </c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0">
        <f t="shared" si="0"/>
        <v>16</v>
      </c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</row>
    <row r="37" spans="1:79" ht="16">
      <c r="A37" s="335">
        <v>32</v>
      </c>
      <c r="B37" s="148" t="s">
        <v>686</v>
      </c>
      <c r="C37" s="207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>
        <v>1</v>
      </c>
      <c r="V37" s="31"/>
      <c r="W37" s="31"/>
      <c r="X37" s="31">
        <v>1</v>
      </c>
      <c r="Y37" s="31">
        <v>2</v>
      </c>
      <c r="Z37" s="31">
        <v>1</v>
      </c>
      <c r="AA37" s="31">
        <v>1</v>
      </c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>
        <v>3</v>
      </c>
      <c r="AQ37" s="31">
        <v>2</v>
      </c>
      <c r="AR37" s="31"/>
      <c r="AS37" s="31"/>
      <c r="AT37" s="31">
        <v>13</v>
      </c>
      <c r="AU37" s="31"/>
      <c r="AV37" s="31"/>
      <c r="AW37" s="31"/>
      <c r="AX37" s="31">
        <v>1</v>
      </c>
      <c r="AY37" s="31"/>
      <c r="AZ37" s="31">
        <v>40</v>
      </c>
      <c r="BA37" s="31"/>
      <c r="BB37" s="31">
        <v>8</v>
      </c>
      <c r="BC37" s="170">
        <f t="shared" si="0"/>
        <v>73</v>
      </c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</row>
    <row r="38" spans="1:79" ht="16">
      <c r="A38" s="335">
        <v>33</v>
      </c>
      <c r="B38" s="148" t="s">
        <v>707</v>
      </c>
      <c r="C38" s="207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>
        <v>1</v>
      </c>
      <c r="X38" s="31">
        <v>1</v>
      </c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170">
        <f t="shared" si="0"/>
        <v>2</v>
      </c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</row>
    <row r="39" spans="1:79" ht="16">
      <c r="A39" s="335">
        <v>34</v>
      </c>
      <c r="B39" s="148" t="s">
        <v>1102</v>
      </c>
      <c r="C39" s="264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>
        <v>3</v>
      </c>
      <c r="X39" s="220">
        <v>5</v>
      </c>
      <c r="Y39" s="220"/>
      <c r="Z39" s="220"/>
      <c r="AA39" s="220"/>
      <c r="AB39" s="220"/>
      <c r="AC39" s="220"/>
      <c r="AD39" s="220"/>
      <c r="AE39" s="220"/>
      <c r="AF39" s="220"/>
      <c r="AG39" s="220">
        <v>3</v>
      </c>
      <c r="AH39" s="220"/>
      <c r="AI39" s="220"/>
      <c r="AJ39" s="220"/>
      <c r="AK39" s="220"/>
      <c r="AL39" s="220"/>
      <c r="AM39" s="220"/>
      <c r="AN39" s="220">
        <v>2</v>
      </c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170">
        <f>SUM(C39:BB39)</f>
        <v>13</v>
      </c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</row>
    <row r="40" spans="1:79" ht="16">
      <c r="A40" s="335">
        <v>35</v>
      </c>
      <c r="B40" s="150" t="s">
        <v>676</v>
      </c>
      <c r="C40" s="214"/>
      <c r="D40" s="215"/>
      <c r="E40" s="215"/>
      <c r="F40" s="215"/>
      <c r="G40" s="215"/>
      <c r="H40" s="215">
        <v>1</v>
      </c>
      <c r="I40" s="215"/>
      <c r="J40" s="215"/>
      <c r="K40" s="215"/>
      <c r="L40" s="215"/>
      <c r="M40" s="215"/>
      <c r="N40" s="215"/>
      <c r="O40" s="215"/>
      <c r="P40" s="215"/>
      <c r="Q40" s="215"/>
      <c r="R40" s="215">
        <v>2</v>
      </c>
      <c r="S40" s="215"/>
      <c r="T40" s="215"/>
      <c r="U40" s="215"/>
      <c r="V40" s="215">
        <v>1</v>
      </c>
      <c r="W40" s="215">
        <v>2</v>
      </c>
      <c r="X40" s="215">
        <v>1</v>
      </c>
      <c r="Y40" s="215"/>
      <c r="Z40" s="215"/>
      <c r="AA40" s="215">
        <v>5</v>
      </c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>
        <v>1</v>
      </c>
      <c r="AN40" s="215">
        <v>2</v>
      </c>
      <c r="AO40" s="215"/>
      <c r="AP40" s="215">
        <v>3</v>
      </c>
      <c r="AQ40" s="215">
        <v>6</v>
      </c>
      <c r="AR40" s="215">
        <v>10</v>
      </c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0">
        <f t="shared" si="0"/>
        <v>34</v>
      </c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</row>
    <row r="41" spans="1:79" ht="16">
      <c r="A41" s="335">
        <v>36</v>
      </c>
      <c r="B41" s="150" t="s">
        <v>698</v>
      </c>
      <c r="C41" s="214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>
        <v>3</v>
      </c>
      <c r="X41" s="215">
        <v>2</v>
      </c>
      <c r="Y41" s="215">
        <v>6</v>
      </c>
      <c r="Z41" s="215">
        <v>8</v>
      </c>
      <c r="AA41" s="215"/>
      <c r="AB41" s="215">
        <v>1</v>
      </c>
      <c r="AC41" s="215"/>
      <c r="AD41" s="215"/>
      <c r="AE41" s="215"/>
      <c r="AF41" s="215">
        <v>4</v>
      </c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>
        <v>2</v>
      </c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0">
        <f t="shared" si="0"/>
        <v>26</v>
      </c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</row>
    <row r="42" spans="1:79" ht="16">
      <c r="A42" s="335">
        <v>37</v>
      </c>
      <c r="B42" s="148" t="s">
        <v>486</v>
      </c>
      <c r="C42" s="207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>
        <v>6</v>
      </c>
      <c r="U42" s="31">
        <v>7</v>
      </c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>
        <v>1</v>
      </c>
      <c r="AK42" s="31"/>
      <c r="AL42" s="31"/>
      <c r="AM42" s="31">
        <v>1</v>
      </c>
      <c r="AN42" s="31"/>
      <c r="AO42" s="31"/>
      <c r="AP42" s="31">
        <v>3</v>
      </c>
      <c r="AQ42" s="31"/>
      <c r="AR42" s="31"/>
      <c r="AS42" s="31">
        <v>3</v>
      </c>
      <c r="AT42" s="31">
        <v>4</v>
      </c>
      <c r="AU42" s="31">
        <v>2</v>
      </c>
      <c r="AV42" s="31"/>
      <c r="AW42" s="31"/>
      <c r="AX42" s="31">
        <v>4</v>
      </c>
      <c r="AY42" s="31">
        <v>7</v>
      </c>
      <c r="AZ42" s="31"/>
      <c r="BA42" s="31"/>
      <c r="BB42" s="31">
        <v>72</v>
      </c>
      <c r="BC42" s="170">
        <f t="shared" si="0"/>
        <v>110</v>
      </c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</row>
    <row r="43" spans="1:79" ht="16">
      <c r="A43" s="335">
        <v>38</v>
      </c>
      <c r="B43" s="148" t="s">
        <v>678</v>
      </c>
      <c r="C43" s="207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>
        <v>1</v>
      </c>
      <c r="W43" s="31"/>
      <c r="X43" s="31"/>
      <c r="Y43" s="31"/>
      <c r="Z43" s="31"/>
      <c r="AA43" s="31">
        <v>3</v>
      </c>
      <c r="AB43" s="31">
        <v>1</v>
      </c>
      <c r="AC43" s="31"/>
      <c r="AD43" s="31">
        <v>1</v>
      </c>
      <c r="AE43" s="31">
        <v>7</v>
      </c>
      <c r="AF43" s="31">
        <v>6</v>
      </c>
      <c r="AG43" s="31">
        <v>16</v>
      </c>
      <c r="AH43" s="31">
        <v>12</v>
      </c>
      <c r="AI43" s="31"/>
      <c r="AJ43" s="31">
        <v>2</v>
      </c>
      <c r="AK43" s="31"/>
      <c r="AL43" s="31"/>
      <c r="AM43" s="31">
        <v>2</v>
      </c>
      <c r="AN43" s="31">
        <v>1</v>
      </c>
      <c r="AO43" s="31">
        <v>1</v>
      </c>
      <c r="AP43" s="31">
        <v>1</v>
      </c>
      <c r="AQ43" s="31"/>
      <c r="AR43" s="31"/>
      <c r="AS43" s="31">
        <v>10</v>
      </c>
      <c r="AT43" s="31"/>
      <c r="AU43" s="31"/>
      <c r="AV43" s="31"/>
      <c r="AW43" s="31"/>
      <c r="AX43" s="31">
        <v>2</v>
      </c>
      <c r="AY43" s="31">
        <v>3</v>
      </c>
      <c r="AZ43" s="31"/>
      <c r="BA43" s="31"/>
      <c r="BB43" s="31">
        <v>20</v>
      </c>
      <c r="BC43" s="170">
        <f t="shared" si="0"/>
        <v>89</v>
      </c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</row>
    <row r="44" spans="1:79" ht="16">
      <c r="A44" s="335">
        <v>39</v>
      </c>
      <c r="B44" s="148" t="s">
        <v>1101</v>
      </c>
      <c r="C44" s="207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>
        <v>3</v>
      </c>
      <c r="V44" s="31">
        <v>1</v>
      </c>
      <c r="W44" s="31">
        <v>7</v>
      </c>
      <c r="X44" s="31"/>
      <c r="Y44" s="31"/>
      <c r="Z44" s="31"/>
      <c r="AA44" s="31"/>
      <c r="AB44" s="31">
        <v>1</v>
      </c>
      <c r="AC44" s="31">
        <v>1</v>
      </c>
      <c r="AD44" s="31">
        <v>1</v>
      </c>
      <c r="AE44" s="31"/>
      <c r="AF44" s="31"/>
      <c r="AG44" s="31"/>
      <c r="AH44" s="31">
        <v>2</v>
      </c>
      <c r="AI44" s="31">
        <v>2</v>
      </c>
      <c r="AJ44" s="31"/>
      <c r="AK44" s="31"/>
      <c r="AL44" s="31"/>
      <c r="AM44" s="31">
        <v>1</v>
      </c>
      <c r="AN44" s="31">
        <v>5</v>
      </c>
      <c r="AO44" s="31">
        <v>1</v>
      </c>
      <c r="AP44" s="31">
        <v>1</v>
      </c>
      <c r="AQ44" s="31">
        <v>1</v>
      </c>
      <c r="AR44" s="31"/>
      <c r="AS44" s="31">
        <v>10</v>
      </c>
      <c r="AT44" s="31"/>
      <c r="AU44" s="31"/>
      <c r="AV44" s="31"/>
      <c r="AW44" s="31"/>
      <c r="AX44" s="31"/>
      <c r="AY44" s="31"/>
      <c r="AZ44" s="31"/>
      <c r="BA44" s="31"/>
      <c r="BB44" s="31"/>
      <c r="BC44" s="170">
        <f t="shared" si="0"/>
        <v>37</v>
      </c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</row>
    <row r="45" spans="1:79" ht="16">
      <c r="A45" s="335">
        <v>40</v>
      </c>
      <c r="B45" s="148" t="s">
        <v>719</v>
      </c>
      <c r="C45" s="207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>
        <v>1</v>
      </c>
      <c r="Q45" s="31"/>
      <c r="R45" s="31"/>
      <c r="S45" s="31"/>
      <c r="T45" s="31"/>
      <c r="U45" s="31"/>
      <c r="V45" s="31"/>
      <c r="W45" s="31"/>
      <c r="X45" s="31">
        <v>1</v>
      </c>
      <c r="Y45" s="31"/>
      <c r="Z45" s="31"/>
      <c r="AA45" s="31"/>
      <c r="AB45" s="31">
        <v>2</v>
      </c>
      <c r="AC45" s="31"/>
      <c r="AD45" s="31"/>
      <c r="AE45" s="31"/>
      <c r="AF45" s="31">
        <v>4</v>
      </c>
      <c r="AG45" s="31"/>
      <c r="AH45" s="31"/>
      <c r="AI45" s="31">
        <v>1</v>
      </c>
      <c r="AJ45" s="31"/>
      <c r="AK45" s="31"/>
      <c r="AL45" s="31"/>
      <c r="AM45" s="31"/>
      <c r="AN45" s="31"/>
      <c r="AO45" s="31"/>
      <c r="AP45" s="31"/>
      <c r="AQ45" s="31"/>
      <c r="AR45" s="31"/>
      <c r="AS45" s="31">
        <v>1</v>
      </c>
      <c r="AT45" s="31">
        <v>4</v>
      </c>
      <c r="AU45" s="31"/>
      <c r="AV45" s="31"/>
      <c r="AW45" s="31"/>
      <c r="AX45" s="31"/>
      <c r="AY45" s="31"/>
      <c r="AZ45" s="31">
        <v>2</v>
      </c>
      <c r="BA45" s="31"/>
      <c r="BB45" s="31">
        <v>2</v>
      </c>
      <c r="BC45" s="170">
        <f t="shared" si="0"/>
        <v>18</v>
      </c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</row>
    <row r="46" spans="1:79" ht="16">
      <c r="A46" s="335">
        <v>41</v>
      </c>
      <c r="B46" s="148" t="s">
        <v>689</v>
      </c>
      <c r="C46" s="207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>
        <v>1</v>
      </c>
      <c r="R46" s="31"/>
      <c r="S46" s="31"/>
      <c r="T46" s="31"/>
      <c r="U46" s="31"/>
      <c r="V46" s="31">
        <v>2</v>
      </c>
      <c r="W46" s="31">
        <v>3</v>
      </c>
      <c r="X46" s="31">
        <v>11</v>
      </c>
      <c r="Y46" s="31">
        <v>5</v>
      </c>
      <c r="Z46" s="31"/>
      <c r="AA46" s="31"/>
      <c r="AB46" s="31">
        <v>4</v>
      </c>
      <c r="AC46" s="31">
        <v>1</v>
      </c>
      <c r="AD46" s="31"/>
      <c r="AE46" s="31"/>
      <c r="AF46" s="31"/>
      <c r="AG46" s="31"/>
      <c r="AH46" s="31"/>
      <c r="AI46" s="31"/>
      <c r="AJ46" s="31">
        <v>1</v>
      </c>
      <c r="AK46" s="31"/>
      <c r="AL46" s="31"/>
      <c r="AM46" s="31">
        <v>3</v>
      </c>
      <c r="AN46" s="31">
        <v>6</v>
      </c>
      <c r="AO46" s="31">
        <v>3</v>
      </c>
      <c r="AP46" s="31">
        <v>3</v>
      </c>
      <c r="AQ46" s="31">
        <v>1</v>
      </c>
      <c r="AR46" s="31">
        <v>1</v>
      </c>
      <c r="AS46" s="31"/>
      <c r="AT46" s="31"/>
      <c r="AU46" s="31"/>
      <c r="AV46" s="31"/>
      <c r="AW46" s="31">
        <v>12</v>
      </c>
      <c r="AX46" s="31"/>
      <c r="AY46" s="31">
        <v>4</v>
      </c>
      <c r="AZ46" s="31">
        <v>4</v>
      </c>
      <c r="BA46" s="31">
        <v>4</v>
      </c>
      <c r="BB46" s="31"/>
      <c r="BC46" s="170">
        <f t="shared" si="0"/>
        <v>69</v>
      </c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</row>
    <row r="47" spans="1:79" ht="17" thickBot="1">
      <c r="A47" s="335">
        <v>42</v>
      </c>
      <c r="B47" s="148" t="s">
        <v>502</v>
      </c>
      <c r="C47" s="207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>
        <v>2</v>
      </c>
      <c r="V47" s="31"/>
      <c r="W47" s="31"/>
      <c r="X47" s="31"/>
      <c r="Y47" s="31">
        <v>3</v>
      </c>
      <c r="Z47" s="31"/>
      <c r="AA47" s="31">
        <v>2</v>
      </c>
      <c r="AB47" s="31"/>
      <c r="AC47" s="31">
        <v>5</v>
      </c>
      <c r="AD47" s="31">
        <v>2</v>
      </c>
      <c r="AE47" s="31"/>
      <c r="AF47" s="31"/>
      <c r="AG47" s="31"/>
      <c r="AH47" s="31"/>
      <c r="AI47" s="31"/>
      <c r="AJ47" s="31">
        <v>1</v>
      </c>
      <c r="AK47" s="31"/>
      <c r="AL47" s="31"/>
      <c r="AM47" s="31"/>
      <c r="AN47" s="31"/>
      <c r="AO47" s="31">
        <v>88</v>
      </c>
      <c r="AP47" s="31">
        <v>1</v>
      </c>
      <c r="AQ47" s="31"/>
      <c r="AR47" s="31"/>
      <c r="AS47" s="31">
        <v>52</v>
      </c>
      <c r="AT47" s="31">
        <v>21</v>
      </c>
      <c r="AU47" s="31"/>
      <c r="AV47" s="31"/>
      <c r="AW47" s="31"/>
      <c r="AX47" s="31"/>
      <c r="AY47" s="31"/>
      <c r="AZ47" s="31"/>
      <c r="BA47" s="31">
        <v>38</v>
      </c>
      <c r="BB47" s="31">
        <v>24</v>
      </c>
      <c r="BC47" s="170">
        <f t="shared" si="0"/>
        <v>239</v>
      </c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</row>
    <row r="48" spans="1:79" ht="17" thickBot="1">
      <c r="A48" s="335">
        <v>43</v>
      </c>
      <c r="B48" s="265" t="s">
        <v>1103</v>
      </c>
      <c r="C48" s="264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>
        <v>11</v>
      </c>
      <c r="BC48" s="170">
        <v>11</v>
      </c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</row>
    <row r="49" spans="1:79" ht="16">
      <c r="A49" s="335">
        <v>44</v>
      </c>
      <c r="B49" s="148" t="s">
        <v>728</v>
      </c>
      <c r="C49" s="207"/>
      <c r="D49" s="31"/>
      <c r="E49" s="31"/>
      <c r="F49" s="31"/>
      <c r="G49" s="31"/>
      <c r="H49" s="31"/>
      <c r="I49" s="31"/>
      <c r="J49" s="31"/>
      <c r="K49" s="31"/>
      <c r="L49" s="31"/>
      <c r="M49" s="31">
        <v>1</v>
      </c>
      <c r="N49" s="31"/>
      <c r="O49" s="31"/>
      <c r="P49" s="31">
        <v>1</v>
      </c>
      <c r="Q49" s="31"/>
      <c r="R49" s="31">
        <v>1</v>
      </c>
      <c r="S49" s="31"/>
      <c r="T49" s="31"/>
      <c r="U49" s="31">
        <v>2</v>
      </c>
      <c r="V49" s="31">
        <v>4</v>
      </c>
      <c r="W49" s="31"/>
      <c r="X49" s="31"/>
      <c r="Y49" s="31"/>
      <c r="Z49" s="31"/>
      <c r="AA49" s="31">
        <v>3</v>
      </c>
      <c r="AB49" s="31">
        <v>1</v>
      </c>
      <c r="AC49" s="31"/>
      <c r="AD49" s="31"/>
      <c r="AE49" s="31"/>
      <c r="AF49" s="31">
        <v>1</v>
      </c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250">
        <f t="shared" si="0"/>
        <v>14</v>
      </c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</row>
    <row r="50" spans="1:79" ht="17" thickBot="1"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</row>
    <row r="51" spans="1:79" ht="17" thickBot="1">
      <c r="A51" s="392" t="s">
        <v>528</v>
      </c>
      <c r="B51" s="389"/>
      <c r="C51" s="266">
        <f t="shared" ref="C51:AH51" si="1">SUM(C6:C49)</f>
        <v>2</v>
      </c>
      <c r="D51" s="266">
        <f t="shared" si="1"/>
        <v>1</v>
      </c>
      <c r="E51" s="266">
        <f t="shared" si="1"/>
        <v>2</v>
      </c>
      <c r="F51" s="266">
        <f t="shared" si="1"/>
        <v>1</v>
      </c>
      <c r="G51" s="266">
        <f t="shared" si="1"/>
        <v>6</v>
      </c>
      <c r="H51" s="266">
        <f t="shared" si="1"/>
        <v>16</v>
      </c>
      <c r="I51" s="266">
        <f t="shared" si="1"/>
        <v>1</v>
      </c>
      <c r="J51" s="266">
        <f t="shared" si="1"/>
        <v>10</v>
      </c>
      <c r="K51" s="266">
        <f t="shared" si="1"/>
        <v>8</v>
      </c>
      <c r="L51" s="266">
        <f t="shared" si="1"/>
        <v>0</v>
      </c>
      <c r="M51" s="266">
        <f t="shared" si="1"/>
        <v>5</v>
      </c>
      <c r="N51" s="266">
        <f t="shared" si="1"/>
        <v>19</v>
      </c>
      <c r="O51" s="266">
        <f t="shared" si="1"/>
        <v>17</v>
      </c>
      <c r="P51" s="266">
        <f t="shared" si="1"/>
        <v>18</v>
      </c>
      <c r="Q51" s="266">
        <f t="shared" si="1"/>
        <v>13</v>
      </c>
      <c r="R51" s="266">
        <f t="shared" si="1"/>
        <v>21</v>
      </c>
      <c r="S51" s="266">
        <f t="shared" si="1"/>
        <v>14</v>
      </c>
      <c r="T51" s="266">
        <f t="shared" si="1"/>
        <v>55</v>
      </c>
      <c r="U51" s="266">
        <f t="shared" si="1"/>
        <v>100</v>
      </c>
      <c r="V51" s="266">
        <f t="shared" si="1"/>
        <v>136</v>
      </c>
      <c r="W51" s="266">
        <f t="shared" si="1"/>
        <v>255</v>
      </c>
      <c r="X51" s="266">
        <f t="shared" si="1"/>
        <v>182</v>
      </c>
      <c r="Y51" s="266">
        <f t="shared" si="1"/>
        <v>258</v>
      </c>
      <c r="Z51" s="266">
        <f t="shared" si="1"/>
        <v>71</v>
      </c>
      <c r="AA51" s="266">
        <f t="shared" si="1"/>
        <v>135</v>
      </c>
      <c r="AB51" s="266">
        <f t="shared" si="1"/>
        <v>84</v>
      </c>
      <c r="AC51" s="266">
        <f t="shared" si="1"/>
        <v>84</v>
      </c>
      <c r="AD51" s="266">
        <f t="shared" si="1"/>
        <v>47</v>
      </c>
      <c r="AE51" s="266">
        <f t="shared" si="1"/>
        <v>46</v>
      </c>
      <c r="AF51" s="266">
        <f t="shared" si="1"/>
        <v>47</v>
      </c>
      <c r="AG51" s="266">
        <f t="shared" si="1"/>
        <v>43</v>
      </c>
      <c r="AH51" s="266">
        <f t="shared" si="1"/>
        <v>32</v>
      </c>
      <c r="AI51" s="266">
        <f t="shared" ref="AI51:BC51" si="2">SUM(AI6:AI49)</f>
        <v>55</v>
      </c>
      <c r="AJ51" s="266">
        <f t="shared" si="2"/>
        <v>72</v>
      </c>
      <c r="AK51" s="266">
        <f t="shared" si="2"/>
        <v>52</v>
      </c>
      <c r="AL51" s="266">
        <f t="shared" si="2"/>
        <v>79</v>
      </c>
      <c r="AM51" s="266">
        <f t="shared" si="2"/>
        <v>60</v>
      </c>
      <c r="AN51" s="266">
        <f t="shared" si="2"/>
        <v>125</v>
      </c>
      <c r="AO51" s="266">
        <f t="shared" si="2"/>
        <v>300</v>
      </c>
      <c r="AP51" s="266">
        <f t="shared" si="2"/>
        <v>113</v>
      </c>
      <c r="AQ51" s="266">
        <f t="shared" si="2"/>
        <v>31</v>
      </c>
      <c r="AR51" s="266">
        <f t="shared" si="2"/>
        <v>36</v>
      </c>
      <c r="AS51" s="266">
        <f t="shared" si="2"/>
        <v>261</v>
      </c>
      <c r="AT51" s="266">
        <f t="shared" si="2"/>
        <v>191</v>
      </c>
      <c r="AU51" s="266">
        <f t="shared" si="2"/>
        <v>38</v>
      </c>
      <c r="AV51" s="266">
        <f t="shared" si="2"/>
        <v>63</v>
      </c>
      <c r="AW51" s="266">
        <f t="shared" si="2"/>
        <v>86</v>
      </c>
      <c r="AX51" s="266">
        <f t="shared" si="2"/>
        <v>98</v>
      </c>
      <c r="AY51" s="266">
        <f t="shared" si="2"/>
        <v>81</v>
      </c>
      <c r="AZ51" s="266">
        <f t="shared" si="2"/>
        <v>148</v>
      </c>
      <c r="BA51" s="266">
        <f t="shared" si="2"/>
        <v>206</v>
      </c>
      <c r="BB51" s="266">
        <f t="shared" si="2"/>
        <v>278</v>
      </c>
      <c r="BC51" s="266">
        <f t="shared" si="2"/>
        <v>4102</v>
      </c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</row>
    <row r="52" spans="1:79" ht="16">
      <c r="A52" s="267" t="s">
        <v>1104</v>
      </c>
      <c r="B52" s="71"/>
      <c r="C52" s="229"/>
      <c r="D52" s="229"/>
      <c r="E52" s="229"/>
      <c r="F52" s="229"/>
      <c r="G52" s="229"/>
      <c r="H52" s="229"/>
      <c r="I52" s="229"/>
      <c r="J52" s="229"/>
      <c r="K52" s="268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29"/>
      <c r="AS52" s="229"/>
      <c r="AT52" s="229"/>
      <c r="AU52" s="229"/>
      <c r="AV52" s="229"/>
      <c r="AW52" s="229"/>
      <c r="AX52" s="229"/>
      <c r="AY52" s="229"/>
      <c r="AZ52" s="229"/>
      <c r="BA52" s="229"/>
      <c r="BB52" s="229"/>
      <c r="BC52" s="229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</row>
    <row r="53" spans="1:79" ht="16">
      <c r="A53" s="111" t="s">
        <v>1105</v>
      </c>
      <c r="B53" s="27"/>
      <c r="C53" s="269"/>
      <c r="D53" s="269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69"/>
      <c r="AL53" s="269"/>
      <c r="AM53" s="269"/>
      <c r="AN53" s="269"/>
      <c r="AO53" s="269"/>
      <c r="AP53" s="269"/>
      <c r="AQ53" s="269"/>
      <c r="AR53" s="269"/>
      <c r="AS53" s="269"/>
      <c r="AT53" s="269"/>
      <c r="AU53" s="269"/>
      <c r="AV53" s="269"/>
      <c r="AW53" s="269"/>
      <c r="AX53" s="269"/>
      <c r="AY53" s="269"/>
      <c r="AZ53" s="269"/>
      <c r="BA53" s="269"/>
      <c r="BB53" s="269"/>
      <c r="BC53" s="269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</row>
    <row r="54" spans="1:79" ht="16">
      <c r="A54" s="74" t="s">
        <v>1106</v>
      </c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</row>
    <row r="55" spans="1:79" ht="16">
      <c r="A55" s="313" t="s">
        <v>1312</v>
      </c>
      <c r="B55" s="71"/>
      <c r="C55" s="270"/>
      <c r="D55" s="270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270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71"/>
      <c r="AR55" s="71"/>
      <c r="AS55" s="71"/>
      <c r="AT55" s="71"/>
      <c r="AU55" s="71"/>
      <c r="AV55" s="71"/>
      <c r="AW55" s="71"/>
      <c r="AX55" s="71"/>
      <c r="AY55" s="71"/>
      <c r="AZ55" s="147"/>
      <c r="BA55" s="71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</row>
    <row r="56" spans="1:79" ht="13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</row>
    <row r="57" spans="1:79" ht="13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</row>
    <row r="58" spans="1:79" ht="13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</row>
    <row r="59" spans="1:79" ht="13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</row>
    <row r="60" spans="1:79" ht="13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</row>
    <row r="61" spans="1:79" ht="13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</row>
    <row r="62" spans="1:79" ht="13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</row>
    <row r="63" spans="1:79" ht="13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</row>
    <row r="64" spans="1:79" ht="13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</row>
    <row r="65" spans="1:79" ht="13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</row>
    <row r="66" spans="1:79" ht="13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</row>
    <row r="67" spans="1:79" ht="13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</row>
    <row r="68" spans="1:79" ht="13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</row>
    <row r="69" spans="1:79" ht="13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</row>
    <row r="70" spans="1:79" ht="13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</row>
    <row r="71" spans="1:79" ht="13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</row>
    <row r="72" spans="1:79" ht="13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</row>
    <row r="73" spans="1:79" ht="13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</row>
    <row r="74" spans="1:79" ht="13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</row>
    <row r="75" spans="1:79" ht="13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</row>
    <row r="76" spans="1:79" ht="13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</row>
    <row r="77" spans="1:79" ht="13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</row>
    <row r="78" spans="1:79" ht="13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</row>
    <row r="79" spans="1:79" ht="13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</row>
    <row r="80" spans="1:79" ht="13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</row>
    <row r="81" spans="1:79" ht="13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</row>
    <row r="82" spans="1:79" ht="13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</row>
    <row r="83" spans="1:79" ht="1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</row>
    <row r="84" spans="1:79" ht="1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</row>
    <row r="85" spans="1:79" ht="13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</row>
    <row r="86" spans="1:79" ht="13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</row>
    <row r="87" spans="1:79" ht="13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</row>
    <row r="88" spans="1:79" ht="13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</row>
    <row r="89" spans="1:79" ht="13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</row>
    <row r="90" spans="1:79" ht="13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</row>
    <row r="91" spans="1:79" ht="13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</row>
    <row r="92" spans="1:79" ht="13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</row>
    <row r="93" spans="1:79" ht="13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</row>
    <row r="94" spans="1:79" ht="13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</row>
    <row r="95" spans="1:79" ht="13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</row>
    <row r="96" spans="1:79" ht="13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</row>
    <row r="97" spans="1:79" ht="13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</row>
    <row r="98" spans="1:79" ht="13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</row>
    <row r="99" spans="1:79" ht="13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</row>
    <row r="100" spans="1:79" ht="13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</row>
    <row r="101" spans="1:79" ht="13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</row>
    <row r="102" spans="1:79" ht="13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</row>
    <row r="103" spans="1:79" ht="1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</row>
    <row r="104" spans="1:79" ht="13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</row>
    <row r="105" spans="1:79" ht="13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</row>
    <row r="106" spans="1:79" ht="13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</row>
    <row r="107" spans="1:79" ht="13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</row>
    <row r="108" spans="1:79" ht="13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</row>
    <row r="109" spans="1:79" ht="13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</row>
    <row r="110" spans="1:79" ht="13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</row>
    <row r="111" spans="1:79" ht="13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</row>
    <row r="112" spans="1:79" ht="13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</row>
    <row r="113" spans="1:79" ht="1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</row>
    <row r="114" spans="1:79" ht="13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</row>
    <row r="115" spans="1:79" ht="13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</row>
    <row r="116" spans="1:79" ht="13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</row>
    <row r="117" spans="1:79" ht="13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</row>
    <row r="118" spans="1:79" ht="13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</row>
    <row r="119" spans="1:79" ht="13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</row>
    <row r="120" spans="1:79" ht="13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</row>
    <row r="121" spans="1:79" ht="13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</row>
    <row r="122" spans="1:79" ht="13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</row>
    <row r="123" spans="1:79" ht="1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</row>
    <row r="124" spans="1:79" ht="13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</row>
    <row r="125" spans="1:79" ht="13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</row>
    <row r="126" spans="1:79" ht="13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</row>
    <row r="127" spans="1:79" ht="13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</row>
    <row r="128" spans="1:79" ht="13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</row>
    <row r="129" spans="1:79" ht="13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</row>
    <row r="130" spans="1:79" ht="13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</row>
    <row r="131" spans="1:79" ht="13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</row>
    <row r="132" spans="1:79" ht="13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</row>
    <row r="133" spans="1:79" ht="1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</row>
    <row r="134" spans="1:79" ht="13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</row>
    <row r="135" spans="1:79" ht="13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</row>
    <row r="136" spans="1:79" ht="13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</row>
    <row r="137" spans="1:79" ht="13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</row>
    <row r="138" spans="1:79" ht="13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</row>
    <row r="139" spans="1:79" ht="13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</row>
    <row r="140" spans="1:79" ht="13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</row>
    <row r="141" spans="1:79" ht="13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</row>
    <row r="142" spans="1:79" ht="13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</row>
    <row r="143" spans="1:79" ht="13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</row>
    <row r="144" spans="1:79" ht="13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</row>
    <row r="145" spans="1:79" ht="13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</row>
    <row r="146" spans="1:79" ht="13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</row>
    <row r="147" spans="1:79" ht="13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</row>
    <row r="148" spans="1:79" ht="13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</row>
    <row r="149" spans="1:79" ht="13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</row>
    <row r="150" spans="1:79" ht="13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</row>
    <row r="151" spans="1:79" ht="13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</row>
    <row r="152" spans="1:79" ht="13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</row>
    <row r="153" spans="1:79" ht="1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</row>
    <row r="154" spans="1:79" ht="13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</row>
    <row r="155" spans="1:79" ht="13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</row>
    <row r="156" spans="1:79" ht="13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</row>
    <row r="157" spans="1:79" ht="13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</row>
    <row r="158" spans="1:79" ht="13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</row>
    <row r="159" spans="1:79" ht="13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</row>
    <row r="160" spans="1:79" ht="13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</row>
    <row r="161" spans="1:79" ht="13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</row>
    <row r="162" spans="1:79" ht="13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</row>
    <row r="163" spans="1:79" ht="1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</row>
    <row r="164" spans="1:79" ht="13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</row>
    <row r="165" spans="1:79" ht="13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</row>
    <row r="166" spans="1:79" ht="13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</row>
    <row r="167" spans="1:79" ht="13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</row>
    <row r="168" spans="1:79" ht="13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</row>
    <row r="169" spans="1:79" ht="13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</row>
    <row r="170" spans="1:79" ht="13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</row>
    <row r="171" spans="1:79" ht="13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</row>
    <row r="172" spans="1:79" ht="13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</row>
    <row r="173" spans="1:79" ht="1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</row>
    <row r="174" spans="1:79" ht="13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</row>
    <row r="175" spans="1:79" ht="13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</row>
    <row r="176" spans="1:79" ht="13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</row>
    <row r="177" spans="1:79" ht="13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</row>
    <row r="178" spans="1:79" ht="13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</row>
    <row r="179" spans="1:79" ht="13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</row>
    <row r="180" spans="1:79" ht="13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</row>
    <row r="181" spans="1:79" ht="13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</row>
    <row r="182" spans="1:79" ht="13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</row>
    <row r="183" spans="1:79" ht="13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</row>
    <row r="184" spans="1:79" ht="13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</row>
    <row r="185" spans="1:79" ht="13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</row>
    <row r="186" spans="1:79" ht="13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</row>
    <row r="187" spans="1:79" ht="13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</row>
    <row r="188" spans="1:79" ht="13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</row>
    <row r="189" spans="1:79" ht="13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</row>
    <row r="190" spans="1:79" ht="13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</row>
    <row r="191" spans="1:79" ht="13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</row>
    <row r="192" spans="1:79" ht="13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</row>
    <row r="193" spans="1:79" ht="13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</row>
    <row r="194" spans="1:79" ht="13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</row>
    <row r="195" spans="1:79" ht="13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</row>
    <row r="196" spans="1:79" ht="13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</row>
    <row r="197" spans="1:79" ht="13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</row>
    <row r="198" spans="1:79" ht="13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</row>
    <row r="199" spans="1:79" ht="13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</row>
    <row r="200" spans="1:79" ht="13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</row>
    <row r="201" spans="1:79" ht="13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</row>
    <row r="202" spans="1:79" ht="13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</row>
    <row r="203" spans="1:79" ht="13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</row>
    <row r="204" spans="1:79" ht="13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</row>
    <row r="205" spans="1:79" ht="13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</row>
    <row r="206" spans="1:79" ht="13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</row>
    <row r="207" spans="1:79" ht="13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</row>
    <row r="208" spans="1:79" ht="13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</row>
    <row r="209" spans="1:79" ht="13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</row>
    <row r="210" spans="1:79" ht="13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</row>
    <row r="211" spans="1:79" ht="13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</row>
    <row r="212" spans="1:79" ht="13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</row>
    <row r="213" spans="1:79" ht="13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</row>
    <row r="214" spans="1:79" ht="13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</row>
    <row r="215" spans="1:79" ht="13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</row>
    <row r="216" spans="1:79" ht="13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</row>
    <row r="217" spans="1:79" ht="13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</row>
    <row r="218" spans="1:79" ht="13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</row>
    <row r="219" spans="1:79" ht="13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</row>
    <row r="220" spans="1:79" ht="13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</row>
    <row r="221" spans="1:79" ht="13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</row>
    <row r="222" spans="1:79" ht="13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</row>
    <row r="223" spans="1:79" ht="13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</row>
    <row r="224" spans="1:79" ht="13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</row>
    <row r="225" spans="1:79" ht="13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</row>
    <row r="226" spans="1:79" ht="13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</row>
    <row r="227" spans="1:79" ht="13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</row>
    <row r="228" spans="1:79" ht="13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</row>
    <row r="229" spans="1:79" ht="13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</row>
    <row r="230" spans="1:79" ht="13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</row>
    <row r="231" spans="1:79" ht="13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</row>
    <row r="232" spans="1:79" ht="13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</row>
    <row r="233" spans="1:79" ht="13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</row>
    <row r="234" spans="1:79" ht="13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</row>
    <row r="235" spans="1:79" ht="13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</row>
    <row r="236" spans="1:79" ht="13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</row>
    <row r="237" spans="1:79" ht="13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</row>
    <row r="238" spans="1:79" ht="13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</row>
    <row r="239" spans="1:79" ht="13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</row>
    <row r="240" spans="1:79" ht="13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</row>
    <row r="241" spans="1:79" ht="13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</row>
    <row r="242" spans="1:79" ht="13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</row>
    <row r="243" spans="1:79" ht="13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</row>
    <row r="244" spans="1:79" ht="13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</row>
    <row r="245" spans="1:79" ht="13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</row>
    <row r="246" spans="1:79" ht="13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</row>
    <row r="247" spans="1:79" ht="13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</row>
    <row r="248" spans="1:79" ht="13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</row>
    <row r="249" spans="1:79" ht="13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</row>
    <row r="250" spans="1:79" ht="13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</row>
    <row r="251" spans="1:79" ht="13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</row>
    <row r="252" spans="1:79" ht="13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</row>
    <row r="253" spans="1:79" ht="13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</row>
    <row r="254" spans="1:79" ht="13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</row>
    <row r="255" spans="1:79" ht="13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</row>
    <row r="256" spans="1:79" ht="13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</row>
    <row r="257" spans="1:79" ht="13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</row>
    <row r="258" spans="1:79" ht="13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</row>
    <row r="259" spans="1:79" ht="13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</row>
    <row r="260" spans="1:79" ht="13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</row>
    <row r="261" spans="1:79" ht="13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</row>
    <row r="262" spans="1:79" ht="13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</row>
    <row r="263" spans="1:79" ht="13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</row>
    <row r="264" spans="1:79" ht="13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</row>
    <row r="265" spans="1:79" ht="13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</row>
    <row r="266" spans="1:79" ht="13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</row>
    <row r="267" spans="1:79" ht="13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</row>
    <row r="268" spans="1:79" ht="13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</row>
    <row r="269" spans="1:79" ht="13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</row>
    <row r="270" spans="1:79" ht="13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</row>
    <row r="271" spans="1:79" ht="13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</row>
    <row r="272" spans="1:79" ht="13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</row>
    <row r="273" spans="1:79" ht="13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</row>
    <row r="274" spans="1:79" ht="13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</row>
    <row r="275" spans="1:79" ht="13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</row>
    <row r="276" spans="1:79" ht="13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</row>
    <row r="277" spans="1:79" ht="13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</row>
    <row r="278" spans="1:79" ht="13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</row>
    <row r="279" spans="1:79" ht="13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</row>
    <row r="280" spans="1:79" ht="13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</row>
    <row r="281" spans="1:79" ht="13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</row>
    <row r="282" spans="1:79" ht="13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</row>
    <row r="283" spans="1:79" ht="13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</row>
    <row r="284" spans="1:79" ht="13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</row>
    <row r="285" spans="1:79" ht="13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</row>
    <row r="286" spans="1:79" ht="13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</row>
    <row r="287" spans="1:79" ht="13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</row>
    <row r="288" spans="1:79" ht="13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</row>
    <row r="289" spans="1:79" ht="13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</row>
    <row r="290" spans="1:79" ht="13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</row>
    <row r="291" spans="1:79" ht="13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</row>
    <row r="292" spans="1:79" ht="13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</row>
    <row r="293" spans="1:79" ht="13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</row>
    <row r="294" spans="1:79" ht="13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</row>
    <row r="295" spans="1:79" ht="13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</row>
    <row r="296" spans="1:79" ht="13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</row>
    <row r="297" spans="1:79" ht="13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</row>
    <row r="298" spans="1:79" ht="13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</row>
    <row r="299" spans="1:79" ht="13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</row>
    <row r="300" spans="1:79" ht="13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</row>
    <row r="301" spans="1:79" ht="13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</row>
    <row r="302" spans="1:79" ht="13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</row>
    <row r="303" spans="1:79" ht="13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</row>
    <row r="304" spans="1:79" ht="13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</row>
    <row r="305" spans="1:79" ht="13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</row>
    <row r="306" spans="1:79" ht="13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</row>
    <row r="307" spans="1:79" ht="13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</row>
    <row r="308" spans="1:79" ht="13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</row>
    <row r="309" spans="1:79" ht="13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</row>
    <row r="310" spans="1:79" ht="13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</row>
    <row r="311" spans="1:79" ht="13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</row>
    <row r="312" spans="1:79" ht="13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</row>
    <row r="313" spans="1:79" ht="13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</row>
    <row r="314" spans="1:79" ht="13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</row>
    <row r="315" spans="1:79" ht="13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</row>
    <row r="316" spans="1:79" ht="13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</row>
    <row r="317" spans="1:79" ht="13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</row>
    <row r="318" spans="1:79" ht="13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</row>
    <row r="319" spans="1:79" ht="13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</row>
    <row r="320" spans="1:79" ht="13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</row>
    <row r="321" spans="1:79" ht="13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</row>
    <row r="322" spans="1:79" ht="13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</row>
    <row r="323" spans="1:79" ht="13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</row>
    <row r="324" spans="1:79" ht="13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</row>
    <row r="325" spans="1:79" ht="13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</row>
    <row r="326" spans="1:79" ht="13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</row>
    <row r="327" spans="1:79" ht="13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</row>
    <row r="328" spans="1:79" ht="13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</row>
    <row r="329" spans="1:79" ht="13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</row>
    <row r="330" spans="1:79" ht="13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</row>
    <row r="331" spans="1:79" ht="13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</row>
    <row r="332" spans="1:79" ht="13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</row>
    <row r="333" spans="1:79" ht="13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</row>
    <row r="334" spans="1:79" ht="13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</row>
    <row r="335" spans="1:79" ht="13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</row>
    <row r="336" spans="1:79" ht="13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</row>
    <row r="337" spans="1:79" ht="13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</row>
    <row r="338" spans="1:79" ht="13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</row>
    <row r="339" spans="1:79" ht="13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</row>
    <row r="340" spans="1:79" ht="13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</row>
    <row r="341" spans="1:79" ht="13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</row>
    <row r="342" spans="1:79" ht="13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</row>
    <row r="343" spans="1:79" ht="13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</row>
    <row r="344" spans="1:79" ht="13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</row>
    <row r="345" spans="1:79" ht="13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</row>
    <row r="346" spans="1:79" ht="13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</row>
    <row r="347" spans="1:79" ht="13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</row>
    <row r="348" spans="1:79" ht="13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</row>
    <row r="349" spans="1:79" ht="13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</row>
    <row r="350" spans="1:79" ht="13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</row>
    <row r="351" spans="1:79" ht="13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</row>
    <row r="352" spans="1:79" ht="13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</row>
    <row r="353" spans="1:79" ht="13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</row>
    <row r="354" spans="1:79" ht="13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</row>
    <row r="355" spans="1:79" ht="13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</row>
    <row r="356" spans="1:79" ht="13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</row>
    <row r="357" spans="1:79" ht="13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</row>
    <row r="358" spans="1:79" ht="13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</row>
    <row r="359" spans="1:79" ht="13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</row>
    <row r="360" spans="1:79" ht="13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</row>
    <row r="361" spans="1:79" ht="13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</row>
    <row r="362" spans="1:79" ht="13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</row>
    <row r="363" spans="1:79" ht="13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</row>
    <row r="364" spans="1:79" ht="13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</row>
    <row r="365" spans="1:79" ht="13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</row>
    <row r="366" spans="1:79" ht="13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</row>
    <row r="367" spans="1:79" ht="13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</row>
    <row r="368" spans="1:79" ht="13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</row>
    <row r="369" spans="1:79" ht="13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</row>
    <row r="370" spans="1:79" ht="13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</row>
    <row r="371" spans="1:79" ht="13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</row>
    <row r="372" spans="1:79" ht="13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</row>
    <row r="373" spans="1:79" ht="13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</row>
    <row r="374" spans="1:79" ht="13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</row>
    <row r="375" spans="1:79" ht="13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</row>
    <row r="376" spans="1:79" ht="13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</row>
    <row r="377" spans="1:79" ht="13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</row>
    <row r="378" spans="1:79" ht="13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</row>
    <row r="379" spans="1:79" ht="13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</row>
    <row r="380" spans="1:79" ht="13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</row>
    <row r="381" spans="1:79" ht="13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</row>
    <row r="382" spans="1:79" ht="13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</row>
    <row r="383" spans="1:79" ht="13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</row>
    <row r="384" spans="1:79" ht="13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</row>
    <row r="385" spans="1:79" ht="13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</row>
    <row r="386" spans="1:79" ht="13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</row>
    <row r="387" spans="1:79" ht="13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</row>
    <row r="388" spans="1:79" ht="13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</row>
    <row r="389" spans="1:79" ht="13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</row>
    <row r="390" spans="1:79" ht="13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</row>
    <row r="391" spans="1:79" ht="13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</row>
    <row r="392" spans="1:79" ht="13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</row>
    <row r="393" spans="1:79" ht="13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</row>
    <row r="394" spans="1:79" ht="13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</row>
    <row r="395" spans="1:79" ht="13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</row>
    <row r="396" spans="1:79" ht="13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</row>
    <row r="397" spans="1:79" ht="13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</row>
    <row r="398" spans="1:79" ht="13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</row>
    <row r="399" spans="1:79" ht="13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</row>
    <row r="400" spans="1:79" ht="13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</row>
    <row r="401" spans="1:79" ht="13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</row>
    <row r="402" spans="1:79" ht="13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</row>
    <row r="403" spans="1:79" ht="13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</row>
    <row r="404" spans="1:79" ht="13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</row>
    <row r="405" spans="1:79" ht="13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</row>
    <row r="406" spans="1:79" ht="13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</row>
    <row r="407" spans="1:79" ht="13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</row>
    <row r="408" spans="1:79" ht="13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</row>
    <row r="409" spans="1:79" ht="13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</row>
    <row r="410" spans="1:79" ht="13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</row>
    <row r="411" spans="1:79" ht="13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</row>
    <row r="412" spans="1:79" ht="13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</row>
    <row r="413" spans="1:79" ht="13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</row>
    <row r="414" spans="1:79" ht="13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</row>
    <row r="415" spans="1:79" ht="13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</row>
    <row r="416" spans="1:79" ht="13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</row>
    <row r="417" spans="1:79" ht="13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</row>
    <row r="418" spans="1:79" ht="13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</row>
    <row r="419" spans="1:79" ht="13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</row>
    <row r="420" spans="1:79" ht="13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</row>
    <row r="421" spans="1:79" ht="13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</row>
    <row r="422" spans="1:79" ht="13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</row>
    <row r="423" spans="1:79" ht="13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</row>
    <row r="424" spans="1:79" ht="13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</row>
    <row r="425" spans="1:79" ht="13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</row>
    <row r="426" spans="1:79" ht="13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</row>
    <row r="427" spans="1:79" ht="13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</row>
    <row r="428" spans="1:79" ht="13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</row>
    <row r="429" spans="1:79" ht="13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</row>
    <row r="430" spans="1:79" ht="13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</row>
    <row r="431" spans="1:79" ht="13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</row>
    <row r="432" spans="1:79" ht="13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</row>
    <row r="433" spans="1:79" ht="13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</row>
    <row r="434" spans="1:79" ht="13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</row>
    <row r="435" spans="1:79" ht="13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</row>
    <row r="436" spans="1:79" ht="13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</row>
    <row r="437" spans="1:79" ht="13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</row>
    <row r="438" spans="1:79" ht="13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</row>
    <row r="439" spans="1:79" ht="13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</row>
    <row r="440" spans="1:79" ht="13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</row>
    <row r="441" spans="1:79" ht="13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</row>
    <row r="442" spans="1:79" ht="13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</row>
    <row r="443" spans="1:79" ht="13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</row>
    <row r="444" spans="1:79" ht="13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</row>
    <row r="445" spans="1:79" ht="13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</row>
    <row r="446" spans="1:79" ht="13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</row>
    <row r="447" spans="1:79" ht="13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</row>
    <row r="448" spans="1:79" ht="13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</row>
    <row r="449" spans="1:79" ht="13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</row>
    <row r="450" spans="1:79" ht="13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</row>
    <row r="451" spans="1:79" ht="13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</row>
    <row r="452" spans="1:79" ht="13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</row>
    <row r="453" spans="1:79" ht="13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</row>
    <row r="454" spans="1:79" ht="13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</row>
    <row r="455" spans="1:79" ht="13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</row>
    <row r="456" spans="1:79" ht="13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</row>
    <row r="457" spans="1:79" ht="13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</row>
    <row r="458" spans="1:79" ht="13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</row>
    <row r="459" spans="1:79" ht="13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</row>
    <row r="460" spans="1:79" ht="13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</row>
    <row r="461" spans="1:79" ht="13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</row>
    <row r="462" spans="1:79" ht="13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</row>
    <row r="463" spans="1:79" ht="13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</row>
    <row r="464" spans="1:79" ht="13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</row>
    <row r="465" spans="1:79" ht="13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</row>
    <row r="466" spans="1:79" ht="13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</row>
    <row r="467" spans="1:79" ht="13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</row>
    <row r="468" spans="1:79" ht="13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</row>
    <row r="469" spans="1:79" ht="13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</row>
    <row r="470" spans="1:79" ht="13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</row>
    <row r="471" spans="1:79" ht="13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</row>
    <row r="472" spans="1:79" ht="13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</row>
    <row r="473" spans="1:79" ht="13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</row>
    <row r="474" spans="1:79" ht="13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</row>
    <row r="475" spans="1:79" ht="13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</row>
    <row r="476" spans="1:79" ht="13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</row>
    <row r="477" spans="1:79" ht="13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</row>
    <row r="478" spans="1:79" ht="13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</row>
    <row r="479" spans="1:79" ht="13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</row>
    <row r="480" spans="1:79" ht="13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</row>
    <row r="481" spans="1:79" ht="13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</row>
    <row r="482" spans="1:79" ht="13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</row>
    <row r="483" spans="1:79" ht="13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</row>
    <row r="484" spans="1:79" ht="13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</row>
    <row r="485" spans="1:79" ht="13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</row>
    <row r="486" spans="1:79" ht="13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</row>
    <row r="487" spans="1:79" ht="13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</row>
    <row r="488" spans="1:79" ht="13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</row>
    <row r="489" spans="1:79" ht="13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</row>
    <row r="490" spans="1:79" ht="13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</row>
    <row r="491" spans="1:79" ht="13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</row>
    <row r="492" spans="1:79" ht="13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</row>
    <row r="493" spans="1:79" ht="13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</row>
    <row r="494" spans="1:79" ht="13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</row>
    <row r="495" spans="1:79" ht="13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</row>
    <row r="496" spans="1:79" ht="13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</row>
    <row r="497" spans="1:79" ht="13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</row>
    <row r="498" spans="1:79" ht="13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</row>
    <row r="499" spans="1:79" ht="13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</row>
    <row r="500" spans="1:79" ht="13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</row>
    <row r="501" spans="1:79" ht="13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</row>
    <row r="502" spans="1:79" ht="13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</row>
    <row r="503" spans="1:79" ht="13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</row>
    <row r="504" spans="1:79" ht="13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</row>
    <row r="505" spans="1:79" ht="13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</row>
    <row r="506" spans="1:79" ht="13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</row>
    <row r="507" spans="1:79" ht="13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</row>
    <row r="508" spans="1:79" ht="13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</row>
    <row r="509" spans="1:79" ht="13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</row>
    <row r="510" spans="1:79" ht="13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</row>
    <row r="511" spans="1:79" ht="13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</row>
    <row r="512" spans="1:79" ht="13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</row>
    <row r="513" spans="1:79" ht="13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</row>
    <row r="514" spans="1:79" ht="13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</row>
    <row r="515" spans="1:79" ht="13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</row>
    <row r="516" spans="1:79" ht="13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</row>
    <row r="517" spans="1:79" ht="13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</row>
    <row r="518" spans="1:79" ht="13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</row>
    <row r="519" spans="1:79" ht="13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</row>
    <row r="520" spans="1:79" ht="13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</row>
    <row r="521" spans="1:79" ht="13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</row>
    <row r="522" spans="1:79" ht="13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</row>
    <row r="523" spans="1:79" ht="13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</row>
    <row r="524" spans="1:79" ht="13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</row>
    <row r="525" spans="1:79" ht="13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</row>
    <row r="526" spans="1:79" ht="13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</row>
    <row r="527" spans="1:79" ht="13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</row>
    <row r="528" spans="1:79" ht="13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</row>
    <row r="529" spans="1:79" ht="13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</row>
    <row r="530" spans="1:79" ht="13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</row>
    <row r="531" spans="1:79" ht="13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</row>
    <row r="532" spans="1:79" ht="13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</row>
    <row r="533" spans="1:79" ht="13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</row>
    <row r="534" spans="1:79" ht="13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</row>
    <row r="535" spans="1:79" ht="13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</row>
    <row r="536" spans="1:79" ht="13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</row>
    <row r="537" spans="1:79" ht="13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</row>
    <row r="538" spans="1:79" ht="13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</row>
    <row r="539" spans="1:79" ht="13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</row>
    <row r="540" spans="1:79" ht="13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</row>
    <row r="541" spans="1:79" ht="13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</row>
    <row r="542" spans="1:79" ht="13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</row>
    <row r="543" spans="1:79" ht="13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</row>
    <row r="544" spans="1:79" ht="13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</row>
    <row r="545" spans="1:79" ht="13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</row>
    <row r="546" spans="1:79" ht="13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</row>
    <row r="547" spans="1:79" ht="13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</row>
    <row r="548" spans="1:79" ht="13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</row>
    <row r="549" spans="1:79" ht="13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</row>
    <row r="550" spans="1:79" ht="13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</row>
    <row r="551" spans="1:79" ht="13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</row>
    <row r="552" spans="1:79" ht="13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</row>
    <row r="553" spans="1:79" ht="13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</row>
    <row r="554" spans="1:79" ht="13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</row>
    <row r="555" spans="1:79" ht="13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</row>
    <row r="556" spans="1:79" ht="13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</row>
    <row r="557" spans="1:79" ht="13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</row>
    <row r="558" spans="1:79" ht="13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</row>
    <row r="559" spans="1:79" ht="13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</row>
    <row r="560" spans="1:79" ht="13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</row>
    <row r="561" spans="1:79" ht="13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</row>
    <row r="562" spans="1:79" ht="13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</row>
    <row r="563" spans="1:79" ht="13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</row>
    <row r="564" spans="1:79" ht="13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</row>
    <row r="565" spans="1:79" ht="13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</row>
    <row r="566" spans="1:79" ht="13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</row>
    <row r="567" spans="1:79" ht="13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</row>
    <row r="568" spans="1:79" ht="13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</row>
    <row r="569" spans="1:79" ht="13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</row>
    <row r="570" spans="1:79" ht="13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</row>
    <row r="571" spans="1:79" ht="13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</row>
    <row r="572" spans="1:79" ht="13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</row>
    <row r="573" spans="1:79" ht="13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</row>
    <row r="574" spans="1:79" ht="13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</row>
    <row r="575" spans="1:79" ht="13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</row>
    <row r="576" spans="1:79" ht="13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</row>
    <row r="577" spans="1:79" ht="13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</row>
    <row r="578" spans="1:79" ht="13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</row>
    <row r="579" spans="1:79" ht="13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</row>
    <row r="580" spans="1:79" ht="13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</row>
    <row r="581" spans="1:79" ht="13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</row>
    <row r="582" spans="1:79" ht="13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</row>
    <row r="583" spans="1:79" ht="13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</row>
    <row r="584" spans="1:79" ht="13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</row>
    <row r="585" spans="1:79" ht="13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</row>
    <row r="586" spans="1:79" ht="13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</row>
    <row r="587" spans="1:79" ht="13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</row>
    <row r="588" spans="1:79" ht="13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</row>
    <row r="589" spans="1:79" ht="13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</row>
    <row r="590" spans="1:79" ht="13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</row>
    <row r="591" spans="1:79" ht="13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</row>
    <row r="592" spans="1:79" ht="13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</row>
    <row r="593" spans="1:79" ht="13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</row>
    <row r="594" spans="1:79" ht="13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</row>
    <row r="595" spans="1:79" ht="13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</row>
    <row r="596" spans="1:79" ht="13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</row>
    <row r="597" spans="1:79" ht="13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</row>
    <row r="598" spans="1:79" ht="13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</row>
    <row r="599" spans="1:79" ht="13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</row>
    <row r="600" spans="1:79" ht="13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</row>
    <row r="601" spans="1:79" ht="13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</row>
    <row r="602" spans="1:79" ht="13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</row>
    <row r="603" spans="1:79" ht="13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</row>
    <row r="604" spans="1:79" ht="13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</row>
    <row r="605" spans="1:79" ht="13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</row>
    <row r="606" spans="1:79" ht="13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</row>
    <row r="607" spans="1:79" ht="13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</row>
    <row r="608" spans="1:79" ht="13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</row>
    <row r="609" spans="1:79" ht="13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</row>
    <row r="610" spans="1:79" ht="13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</row>
    <row r="611" spans="1:79" ht="13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</row>
    <row r="612" spans="1:79" ht="13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</row>
    <row r="613" spans="1:79" ht="13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</row>
    <row r="614" spans="1:79" ht="13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</row>
    <row r="615" spans="1:79" ht="13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</row>
    <row r="616" spans="1:79" ht="13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</row>
    <row r="617" spans="1:79" ht="13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</row>
    <row r="618" spans="1:79" ht="13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</row>
    <row r="619" spans="1:79" ht="13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</row>
    <row r="620" spans="1:79" ht="13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</row>
    <row r="621" spans="1:79" ht="13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</row>
    <row r="622" spans="1:79" ht="13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</row>
    <row r="623" spans="1:79" ht="13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</row>
    <row r="624" spans="1:79" ht="13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</row>
    <row r="625" spans="1:79" ht="13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</row>
    <row r="626" spans="1:79" ht="13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</row>
    <row r="627" spans="1:79" ht="13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</row>
    <row r="628" spans="1:79" ht="13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</row>
    <row r="629" spans="1:79" ht="13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</row>
    <row r="630" spans="1:79" ht="13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</row>
    <row r="631" spans="1:79" ht="13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</row>
    <row r="632" spans="1:79" ht="13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</row>
    <row r="633" spans="1:79" ht="13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</row>
    <row r="634" spans="1:79" ht="13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</row>
    <row r="635" spans="1:79" ht="13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</row>
    <row r="636" spans="1:79" ht="13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</row>
    <row r="637" spans="1:79" ht="13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</row>
    <row r="638" spans="1:79" ht="13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</row>
    <row r="639" spans="1:79" ht="13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</row>
    <row r="640" spans="1:79" ht="13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</row>
    <row r="641" spans="1:79" ht="13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</row>
    <row r="642" spans="1:79" ht="13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</row>
    <row r="643" spans="1:79" ht="13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</row>
    <row r="644" spans="1:79" ht="13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</row>
    <row r="645" spans="1:79" ht="13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</row>
    <row r="646" spans="1:79" ht="13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</row>
    <row r="647" spans="1:79" ht="13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</row>
    <row r="648" spans="1:79" ht="13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</row>
    <row r="649" spans="1:79" ht="13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</row>
    <row r="650" spans="1:79" ht="13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</row>
    <row r="651" spans="1:79" ht="13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</row>
    <row r="652" spans="1:79" ht="13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</row>
    <row r="653" spans="1:79" ht="13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</row>
    <row r="654" spans="1:79" ht="13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</row>
    <row r="655" spans="1:79" ht="13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</row>
    <row r="656" spans="1:79" ht="13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</row>
    <row r="657" spans="1:79" ht="13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</row>
    <row r="658" spans="1:79" ht="13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</row>
    <row r="659" spans="1:79" ht="13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</row>
    <row r="660" spans="1:79" ht="13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</row>
    <row r="661" spans="1:79" ht="13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</row>
    <row r="662" spans="1:79" ht="13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</row>
    <row r="663" spans="1:79" ht="13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</row>
    <row r="664" spans="1:79" ht="13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</row>
    <row r="665" spans="1:79" ht="13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</row>
    <row r="666" spans="1:79" ht="13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</row>
    <row r="667" spans="1:79" ht="13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</row>
    <row r="668" spans="1:79" ht="13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</row>
    <row r="669" spans="1:79" ht="13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</row>
    <row r="670" spans="1:79" ht="13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</row>
    <row r="671" spans="1:79" ht="13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</row>
    <row r="672" spans="1:79" ht="13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</row>
    <row r="673" spans="1:79" ht="13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</row>
    <row r="674" spans="1:79" ht="13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</row>
    <row r="675" spans="1:79" ht="13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</row>
    <row r="676" spans="1:79" ht="13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</row>
    <row r="677" spans="1:79" ht="13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</row>
    <row r="678" spans="1:79" ht="13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</row>
    <row r="679" spans="1:79" ht="13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</row>
    <row r="680" spans="1:79" ht="13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</row>
    <row r="681" spans="1:79" ht="13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</row>
    <row r="682" spans="1:79" ht="13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</row>
    <row r="683" spans="1:79" ht="13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</row>
    <row r="684" spans="1:79" ht="13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</row>
    <row r="685" spans="1:79" ht="13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</row>
    <row r="686" spans="1:79" ht="13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</row>
    <row r="687" spans="1:79" ht="13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</row>
    <row r="688" spans="1:79" ht="13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</row>
    <row r="689" spans="1:79" ht="13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</row>
    <row r="690" spans="1:79" ht="13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</row>
    <row r="691" spans="1:79" ht="13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</row>
    <row r="692" spans="1:79" ht="13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</row>
    <row r="693" spans="1:79" ht="13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</row>
    <row r="694" spans="1:79" ht="13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</row>
    <row r="695" spans="1:79" ht="13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</row>
    <row r="696" spans="1:79" ht="13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</row>
    <row r="697" spans="1:79" ht="13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</row>
    <row r="698" spans="1:79" ht="13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</row>
    <row r="699" spans="1:79" ht="13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</row>
    <row r="700" spans="1:79" ht="13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</row>
    <row r="701" spans="1:79" ht="13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</row>
    <row r="702" spans="1:79" ht="13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</row>
    <row r="703" spans="1:79" ht="13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</row>
    <row r="704" spans="1:79" ht="13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</row>
    <row r="705" spans="1:79" ht="13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</row>
    <row r="706" spans="1:79" ht="13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</row>
    <row r="707" spans="1:79" ht="13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</row>
    <row r="708" spans="1:79" ht="13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</row>
    <row r="709" spans="1:79" ht="13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</row>
    <row r="710" spans="1:79" ht="13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</row>
    <row r="711" spans="1:79" ht="13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</row>
    <row r="712" spans="1:79" ht="13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</row>
    <row r="713" spans="1:79" ht="13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</row>
    <row r="714" spans="1:79" ht="13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</row>
    <row r="715" spans="1:79" ht="13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</row>
    <row r="716" spans="1:79" ht="13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</row>
    <row r="717" spans="1:79" ht="13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</row>
    <row r="718" spans="1:79" ht="13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</row>
    <row r="719" spans="1:79" ht="13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</row>
    <row r="720" spans="1:79" ht="13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</row>
    <row r="721" spans="1:79" ht="13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</row>
    <row r="722" spans="1:79" ht="13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</row>
    <row r="723" spans="1:79" ht="13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</row>
    <row r="724" spans="1:79" ht="13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</row>
    <row r="725" spans="1:79" ht="13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</row>
    <row r="726" spans="1:79" ht="13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</row>
    <row r="727" spans="1:79" ht="13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</row>
    <row r="728" spans="1:79" ht="13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</row>
    <row r="729" spans="1:79" ht="13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</row>
    <row r="730" spans="1:79" ht="13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</row>
    <row r="731" spans="1:79" ht="13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</row>
    <row r="732" spans="1:79" ht="13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</row>
    <row r="733" spans="1:79" ht="13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</row>
    <row r="734" spans="1:79" ht="13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</row>
    <row r="735" spans="1:79" ht="13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</row>
    <row r="736" spans="1:79" ht="13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</row>
    <row r="737" spans="1:79" ht="13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</row>
    <row r="738" spans="1:79" ht="13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</row>
    <row r="739" spans="1:79" ht="13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7"/>
      <c r="BP739" s="27"/>
      <c r="BQ739" s="27"/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</row>
    <row r="740" spans="1:79" ht="13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</row>
    <row r="741" spans="1:79" ht="13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7"/>
      <c r="BS741" s="27"/>
      <c r="BT741" s="27"/>
      <c r="BU741" s="27"/>
      <c r="BV741" s="27"/>
      <c r="BW741" s="27"/>
      <c r="BX741" s="27"/>
      <c r="BY741" s="27"/>
      <c r="BZ741" s="27"/>
      <c r="CA741" s="27"/>
    </row>
    <row r="742" spans="1:79" ht="13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7"/>
      <c r="BP742" s="27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</row>
    <row r="743" spans="1:79" ht="13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</row>
    <row r="744" spans="1:79" ht="13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</row>
    <row r="745" spans="1:79" ht="13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7"/>
      <c r="BO745" s="27"/>
      <c r="BP745" s="27"/>
      <c r="BQ745" s="27"/>
      <c r="BR745" s="27"/>
      <c r="BS745" s="27"/>
      <c r="BT745" s="27"/>
      <c r="BU745" s="27"/>
      <c r="BV745" s="27"/>
      <c r="BW745" s="27"/>
      <c r="BX745" s="27"/>
      <c r="BY745" s="27"/>
      <c r="BZ745" s="27"/>
      <c r="CA745" s="27"/>
    </row>
    <row r="746" spans="1:79" ht="13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N746" s="27"/>
      <c r="BO746" s="27"/>
      <c r="BP746" s="27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</row>
    <row r="747" spans="1:79" ht="13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7"/>
      <c r="BS747" s="27"/>
      <c r="BT747" s="27"/>
      <c r="BU747" s="27"/>
      <c r="BV747" s="27"/>
      <c r="BW747" s="27"/>
      <c r="BX747" s="27"/>
      <c r="BY747" s="27"/>
      <c r="BZ747" s="27"/>
      <c r="CA747" s="27"/>
    </row>
    <row r="748" spans="1:79" ht="13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/>
      <c r="CA748" s="27"/>
    </row>
    <row r="749" spans="1:79" ht="13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7"/>
      <c r="BT749" s="27"/>
      <c r="BU749" s="27"/>
      <c r="BV749" s="27"/>
      <c r="BW749" s="27"/>
      <c r="BX749" s="27"/>
      <c r="BY749" s="27"/>
      <c r="BZ749" s="27"/>
      <c r="CA749" s="27"/>
    </row>
    <row r="750" spans="1:79" ht="13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7"/>
      <c r="BP750" s="27"/>
      <c r="BQ750" s="27"/>
      <c r="BR750" s="27"/>
      <c r="BS750" s="27"/>
      <c r="BT750" s="27"/>
      <c r="BU750" s="27"/>
      <c r="BV750" s="27"/>
      <c r="BW750" s="27"/>
      <c r="BX750" s="27"/>
      <c r="BY750" s="27"/>
      <c r="BZ750" s="27"/>
      <c r="CA750" s="27"/>
    </row>
    <row r="751" spans="1:79" ht="13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7"/>
      <c r="BS751" s="27"/>
      <c r="BT751" s="27"/>
      <c r="BU751" s="27"/>
      <c r="BV751" s="27"/>
      <c r="BW751" s="27"/>
      <c r="BX751" s="27"/>
      <c r="BY751" s="27"/>
      <c r="BZ751" s="27"/>
      <c r="CA751" s="27"/>
    </row>
    <row r="752" spans="1:79" ht="13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</row>
    <row r="753" spans="1:79" ht="13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7"/>
      <c r="BS753" s="27"/>
      <c r="BT753" s="27"/>
      <c r="BU753" s="27"/>
      <c r="BV753" s="27"/>
      <c r="BW753" s="27"/>
      <c r="BX753" s="27"/>
      <c r="BY753" s="27"/>
      <c r="BZ753" s="27"/>
      <c r="CA753" s="27"/>
    </row>
    <row r="754" spans="1:79" ht="13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</row>
    <row r="755" spans="1:79" ht="13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7"/>
      <c r="BS755" s="27"/>
      <c r="BT755" s="27"/>
      <c r="BU755" s="27"/>
      <c r="BV755" s="27"/>
      <c r="BW755" s="27"/>
      <c r="BX755" s="27"/>
      <c r="BY755" s="27"/>
      <c r="BZ755" s="27"/>
      <c r="CA755" s="27"/>
    </row>
    <row r="756" spans="1:79" ht="13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7"/>
      <c r="BP756" s="27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</row>
    <row r="757" spans="1:79" ht="13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7"/>
      <c r="BS757" s="27"/>
      <c r="BT757" s="27"/>
      <c r="BU757" s="27"/>
      <c r="BV757" s="27"/>
      <c r="BW757" s="27"/>
      <c r="BX757" s="27"/>
      <c r="BY757" s="27"/>
      <c r="BZ757" s="27"/>
      <c r="CA757" s="27"/>
    </row>
    <row r="758" spans="1:79" ht="13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</row>
    <row r="759" spans="1:79" ht="13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7"/>
      <c r="BP759" s="27"/>
      <c r="BQ759" s="27"/>
      <c r="BR759" s="27"/>
      <c r="BS759" s="27"/>
      <c r="BT759" s="27"/>
      <c r="BU759" s="27"/>
      <c r="BV759" s="27"/>
      <c r="BW759" s="27"/>
      <c r="BX759" s="27"/>
      <c r="BY759" s="27"/>
      <c r="BZ759" s="27"/>
      <c r="CA759" s="27"/>
    </row>
    <row r="760" spans="1:79" ht="13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</row>
    <row r="761" spans="1:79" ht="13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</row>
    <row r="762" spans="1:79" ht="13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7"/>
      <c r="BP762" s="27"/>
      <c r="BQ762" s="27"/>
      <c r="BR762" s="27"/>
      <c r="BS762" s="27"/>
      <c r="BT762" s="27"/>
      <c r="BU762" s="27"/>
      <c r="BV762" s="27"/>
      <c r="BW762" s="27"/>
      <c r="BX762" s="27"/>
      <c r="BY762" s="27"/>
      <c r="BZ762" s="27"/>
      <c r="CA762" s="27"/>
    </row>
    <row r="763" spans="1:79" ht="13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7"/>
      <c r="BP763" s="27"/>
      <c r="BQ763" s="27"/>
      <c r="BR763" s="27"/>
      <c r="BS763" s="27"/>
      <c r="BT763" s="27"/>
      <c r="BU763" s="27"/>
      <c r="BV763" s="27"/>
      <c r="BW763" s="27"/>
      <c r="BX763" s="27"/>
      <c r="BY763" s="27"/>
      <c r="BZ763" s="27"/>
      <c r="CA763" s="27"/>
    </row>
    <row r="764" spans="1:79" ht="13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</row>
    <row r="765" spans="1:79" ht="13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7"/>
      <c r="BP765" s="27"/>
      <c r="BQ765" s="27"/>
      <c r="BR765" s="27"/>
      <c r="BS765" s="27"/>
      <c r="BT765" s="27"/>
      <c r="BU765" s="27"/>
      <c r="BV765" s="27"/>
      <c r="BW765" s="27"/>
      <c r="BX765" s="27"/>
      <c r="BY765" s="27"/>
      <c r="BZ765" s="27"/>
      <c r="CA765" s="27"/>
    </row>
    <row r="766" spans="1:79" ht="13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7"/>
      <c r="BP766" s="27"/>
      <c r="BQ766" s="27"/>
      <c r="BR766" s="27"/>
      <c r="BS766" s="27"/>
      <c r="BT766" s="27"/>
      <c r="BU766" s="27"/>
      <c r="BV766" s="27"/>
      <c r="BW766" s="27"/>
      <c r="BX766" s="27"/>
      <c r="BY766" s="27"/>
      <c r="BZ766" s="27"/>
      <c r="CA766" s="27"/>
    </row>
    <row r="767" spans="1:79" ht="13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/>
      <c r="BR767" s="27"/>
      <c r="BS767" s="27"/>
      <c r="BT767" s="27"/>
      <c r="BU767" s="27"/>
      <c r="BV767" s="27"/>
      <c r="BW767" s="27"/>
      <c r="BX767" s="27"/>
      <c r="BY767" s="27"/>
      <c r="BZ767" s="27"/>
      <c r="CA767" s="27"/>
    </row>
    <row r="768" spans="1:79" ht="13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</row>
    <row r="769" spans="1:79" ht="13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R769" s="27"/>
      <c r="BS769" s="27"/>
      <c r="BT769" s="27"/>
      <c r="BU769" s="27"/>
      <c r="BV769" s="27"/>
      <c r="BW769" s="27"/>
      <c r="BX769" s="27"/>
      <c r="BY769" s="27"/>
      <c r="BZ769" s="27"/>
      <c r="CA769" s="27"/>
    </row>
    <row r="770" spans="1:79" ht="13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7"/>
      <c r="BP770" s="27"/>
      <c r="BQ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</row>
    <row r="771" spans="1:79" ht="13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7"/>
      <c r="BS771" s="27"/>
      <c r="BT771" s="27"/>
      <c r="BU771" s="27"/>
      <c r="BV771" s="27"/>
      <c r="BW771" s="27"/>
      <c r="BX771" s="27"/>
      <c r="BY771" s="27"/>
      <c r="BZ771" s="27"/>
      <c r="CA771" s="27"/>
    </row>
    <row r="772" spans="1:79" ht="13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</row>
    <row r="773" spans="1:79" ht="13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7"/>
      <c r="BS773" s="27"/>
      <c r="BT773" s="27"/>
      <c r="BU773" s="27"/>
      <c r="BV773" s="27"/>
      <c r="BW773" s="27"/>
      <c r="BX773" s="27"/>
      <c r="BY773" s="27"/>
      <c r="BZ773" s="27"/>
      <c r="CA773" s="27"/>
    </row>
    <row r="774" spans="1:79" ht="13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</row>
    <row r="775" spans="1:79" ht="13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7"/>
      <c r="BS775" s="27"/>
      <c r="BT775" s="27"/>
      <c r="BU775" s="27"/>
      <c r="BV775" s="27"/>
      <c r="BW775" s="27"/>
      <c r="BX775" s="27"/>
      <c r="BY775" s="27"/>
      <c r="BZ775" s="27"/>
      <c r="CA775" s="27"/>
    </row>
    <row r="776" spans="1:79" ht="13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7"/>
      <c r="BO776" s="27"/>
      <c r="BP776" s="27"/>
      <c r="BQ776" s="27"/>
      <c r="BR776" s="27"/>
      <c r="BS776" s="27"/>
      <c r="BT776" s="27"/>
      <c r="BU776" s="27"/>
      <c r="BV776" s="27"/>
      <c r="BW776" s="27"/>
      <c r="BX776" s="27"/>
      <c r="BY776" s="27"/>
      <c r="BZ776" s="27"/>
      <c r="CA776" s="27"/>
    </row>
    <row r="777" spans="1:79" ht="13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7"/>
      <c r="BP777" s="27"/>
      <c r="BQ777" s="27"/>
      <c r="BR777" s="27"/>
      <c r="BS777" s="27"/>
      <c r="BT777" s="27"/>
      <c r="BU777" s="27"/>
      <c r="BV777" s="27"/>
      <c r="BW777" s="27"/>
      <c r="BX777" s="27"/>
      <c r="BY777" s="27"/>
      <c r="BZ777" s="27"/>
      <c r="CA777" s="27"/>
    </row>
    <row r="778" spans="1:79" ht="13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</row>
    <row r="779" spans="1:79" ht="13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7"/>
      <c r="BO779" s="27"/>
      <c r="BP779" s="27"/>
      <c r="BQ779" s="27"/>
      <c r="BR779" s="27"/>
      <c r="BS779" s="27"/>
      <c r="BT779" s="27"/>
      <c r="BU779" s="27"/>
      <c r="BV779" s="27"/>
      <c r="BW779" s="27"/>
      <c r="BX779" s="27"/>
      <c r="BY779" s="27"/>
      <c r="BZ779" s="27"/>
      <c r="CA779" s="27"/>
    </row>
    <row r="780" spans="1:79" ht="13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27"/>
      <c r="BS780" s="27"/>
      <c r="BT780" s="27"/>
      <c r="BU780" s="27"/>
      <c r="BV780" s="27"/>
      <c r="BW780" s="27"/>
      <c r="BX780" s="27"/>
      <c r="BY780" s="27"/>
      <c r="BZ780" s="27"/>
      <c r="CA780" s="27"/>
    </row>
    <row r="781" spans="1:79" ht="13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27"/>
      <c r="BS781" s="27"/>
      <c r="BT781" s="27"/>
      <c r="BU781" s="27"/>
      <c r="BV781" s="27"/>
      <c r="BW781" s="27"/>
      <c r="BX781" s="27"/>
      <c r="BY781" s="27"/>
      <c r="BZ781" s="27"/>
      <c r="CA781" s="27"/>
    </row>
    <row r="782" spans="1:79" ht="13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</row>
    <row r="783" spans="1:79" ht="13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7"/>
      <c r="BS783" s="27"/>
      <c r="BT783" s="27"/>
      <c r="BU783" s="27"/>
      <c r="BV783" s="27"/>
      <c r="BW783" s="27"/>
      <c r="BX783" s="27"/>
      <c r="BY783" s="27"/>
      <c r="BZ783" s="27"/>
      <c r="CA783" s="27"/>
    </row>
    <row r="784" spans="1:79" ht="13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7"/>
      <c r="BO784" s="27"/>
      <c r="BP784" s="27"/>
      <c r="BQ784" s="27"/>
      <c r="BR784" s="27"/>
      <c r="BS784" s="27"/>
      <c r="BT784" s="27"/>
      <c r="BU784" s="27"/>
      <c r="BV784" s="27"/>
      <c r="BW784" s="27"/>
      <c r="BX784" s="27"/>
      <c r="BY784" s="27"/>
      <c r="BZ784" s="27"/>
      <c r="CA784" s="27"/>
    </row>
    <row r="785" spans="1:79" ht="13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7"/>
      <c r="BS785" s="27"/>
      <c r="BT785" s="27"/>
      <c r="BU785" s="27"/>
      <c r="BV785" s="27"/>
      <c r="BW785" s="27"/>
      <c r="BX785" s="27"/>
      <c r="BY785" s="27"/>
      <c r="BZ785" s="27"/>
      <c r="CA785" s="27"/>
    </row>
    <row r="786" spans="1:79" ht="13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7"/>
      <c r="BS786" s="27"/>
      <c r="BT786" s="27"/>
      <c r="BU786" s="27"/>
      <c r="BV786" s="27"/>
      <c r="BW786" s="27"/>
      <c r="BX786" s="27"/>
      <c r="BY786" s="27"/>
      <c r="BZ786" s="27"/>
      <c r="CA786" s="27"/>
    </row>
    <row r="787" spans="1:79" ht="13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7"/>
      <c r="BS787" s="27"/>
      <c r="BT787" s="27"/>
      <c r="BU787" s="27"/>
      <c r="BV787" s="27"/>
      <c r="BW787" s="27"/>
      <c r="BX787" s="27"/>
      <c r="BY787" s="27"/>
      <c r="BZ787" s="27"/>
      <c r="CA787" s="27"/>
    </row>
    <row r="788" spans="1:79" ht="13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7"/>
      <c r="BO788" s="27"/>
      <c r="BP788" s="27"/>
      <c r="BQ788" s="27"/>
      <c r="BR788" s="27"/>
      <c r="BS788" s="27"/>
      <c r="BT788" s="27"/>
      <c r="BU788" s="27"/>
      <c r="BV788" s="27"/>
      <c r="BW788" s="27"/>
      <c r="BX788" s="27"/>
      <c r="BY788" s="27"/>
      <c r="BZ788" s="27"/>
      <c r="CA788" s="27"/>
    </row>
    <row r="789" spans="1:79" ht="13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7"/>
      <c r="BS789" s="27"/>
      <c r="BT789" s="27"/>
      <c r="BU789" s="27"/>
      <c r="BV789" s="27"/>
      <c r="BW789" s="27"/>
      <c r="BX789" s="27"/>
      <c r="BY789" s="27"/>
      <c r="BZ789" s="27"/>
      <c r="CA789" s="27"/>
    </row>
    <row r="790" spans="1:79" ht="13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7"/>
      <c r="BS790" s="27"/>
      <c r="BT790" s="27"/>
      <c r="BU790" s="27"/>
      <c r="BV790" s="27"/>
      <c r="BW790" s="27"/>
      <c r="BX790" s="27"/>
      <c r="BY790" s="27"/>
      <c r="BZ790" s="27"/>
      <c r="CA790" s="27"/>
    </row>
    <row r="791" spans="1:79" ht="13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7"/>
      <c r="BS791" s="27"/>
      <c r="BT791" s="27"/>
      <c r="BU791" s="27"/>
      <c r="BV791" s="27"/>
      <c r="BW791" s="27"/>
      <c r="BX791" s="27"/>
      <c r="BY791" s="27"/>
      <c r="BZ791" s="27"/>
      <c r="CA791" s="27"/>
    </row>
    <row r="792" spans="1:79" ht="13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7"/>
      <c r="BS792" s="27"/>
      <c r="BT792" s="27"/>
      <c r="BU792" s="27"/>
      <c r="BV792" s="27"/>
      <c r="BW792" s="27"/>
      <c r="BX792" s="27"/>
      <c r="BY792" s="27"/>
      <c r="BZ792" s="27"/>
      <c r="CA792" s="27"/>
    </row>
    <row r="793" spans="1:79" ht="13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O793" s="27"/>
      <c r="BP793" s="27"/>
      <c r="BQ793" s="27"/>
      <c r="BR793" s="27"/>
      <c r="BS793" s="27"/>
      <c r="BT793" s="27"/>
      <c r="BU793" s="27"/>
      <c r="BV793" s="27"/>
      <c r="BW793" s="27"/>
      <c r="BX793" s="27"/>
      <c r="BY793" s="27"/>
      <c r="BZ793" s="27"/>
      <c r="CA793" s="27"/>
    </row>
    <row r="794" spans="1:79" ht="13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</row>
    <row r="795" spans="1:79" ht="13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7"/>
      <c r="BS795" s="27"/>
      <c r="BT795" s="27"/>
      <c r="BU795" s="27"/>
      <c r="BV795" s="27"/>
      <c r="BW795" s="27"/>
      <c r="BX795" s="27"/>
      <c r="BY795" s="27"/>
      <c r="BZ795" s="27"/>
      <c r="CA795" s="27"/>
    </row>
    <row r="796" spans="1:79" ht="13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</row>
    <row r="797" spans="1:79" ht="13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7"/>
      <c r="BS797" s="27"/>
      <c r="BT797" s="27"/>
      <c r="BU797" s="27"/>
      <c r="BV797" s="27"/>
      <c r="BW797" s="27"/>
      <c r="BX797" s="27"/>
      <c r="BY797" s="27"/>
      <c r="BZ797" s="27"/>
      <c r="CA797" s="27"/>
    </row>
    <row r="798" spans="1:79" ht="13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/>
      <c r="BO798" s="27"/>
      <c r="BP798" s="27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</row>
    <row r="799" spans="1:79" ht="13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7"/>
      <c r="BP799" s="27"/>
      <c r="BQ799" s="27"/>
      <c r="BR799" s="27"/>
      <c r="BS799" s="27"/>
      <c r="BT799" s="27"/>
      <c r="BU799" s="27"/>
      <c r="BV799" s="27"/>
      <c r="BW799" s="27"/>
      <c r="BX799" s="27"/>
      <c r="BY799" s="27"/>
      <c r="BZ799" s="27"/>
      <c r="CA799" s="27"/>
    </row>
    <row r="800" spans="1:79" ht="13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</row>
    <row r="801" spans="1:79" ht="13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7"/>
      <c r="BS801" s="27"/>
      <c r="BT801" s="27"/>
      <c r="BU801" s="27"/>
      <c r="BV801" s="27"/>
      <c r="BW801" s="27"/>
      <c r="BX801" s="27"/>
      <c r="BY801" s="27"/>
      <c r="BZ801" s="27"/>
      <c r="CA801" s="27"/>
    </row>
    <row r="802" spans="1:79" ht="13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</row>
    <row r="803" spans="1:79" ht="13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/>
      <c r="BQ803" s="27"/>
      <c r="BR803" s="27"/>
      <c r="BS803" s="27"/>
      <c r="BT803" s="27"/>
      <c r="BU803" s="27"/>
      <c r="BV803" s="27"/>
      <c r="BW803" s="27"/>
      <c r="BX803" s="27"/>
      <c r="BY803" s="27"/>
      <c r="BZ803" s="27"/>
      <c r="CA803" s="27"/>
    </row>
    <row r="804" spans="1:79" ht="13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</row>
    <row r="805" spans="1:79" ht="13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</row>
    <row r="806" spans="1:79" ht="13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</row>
    <row r="807" spans="1:79" ht="13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</row>
    <row r="808" spans="1:79" ht="13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</row>
    <row r="809" spans="1:79" ht="13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7"/>
      <c r="BS809" s="27"/>
      <c r="BT809" s="27"/>
      <c r="BU809" s="27"/>
      <c r="BV809" s="27"/>
      <c r="BW809" s="27"/>
      <c r="BX809" s="27"/>
      <c r="BY809" s="27"/>
      <c r="BZ809" s="27"/>
      <c r="CA809" s="27"/>
    </row>
    <row r="810" spans="1:79" ht="13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</row>
    <row r="811" spans="1:79" ht="13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</row>
    <row r="812" spans="1:79" ht="13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27"/>
      <c r="BP812" s="27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</row>
    <row r="813" spans="1:79" ht="13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</row>
    <row r="814" spans="1:79" ht="13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</row>
    <row r="815" spans="1:79" ht="13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7"/>
      <c r="BP815" s="27"/>
      <c r="BQ815" s="27"/>
      <c r="BR815" s="27"/>
      <c r="BS815" s="27"/>
      <c r="BT815" s="27"/>
      <c r="BU815" s="27"/>
      <c r="BV815" s="27"/>
      <c r="BW815" s="27"/>
      <c r="BX815" s="27"/>
      <c r="BY815" s="27"/>
      <c r="BZ815" s="27"/>
      <c r="CA815" s="27"/>
    </row>
    <row r="816" spans="1:79" ht="13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7"/>
      <c r="BP816" s="27"/>
      <c r="BQ816" s="27"/>
      <c r="BR816" s="27"/>
      <c r="BS816" s="27"/>
      <c r="BT816" s="27"/>
      <c r="BU816" s="27"/>
      <c r="BV816" s="27"/>
      <c r="BW816" s="27"/>
      <c r="BX816" s="27"/>
      <c r="BY816" s="27"/>
      <c r="BZ816" s="27"/>
      <c r="CA816" s="27"/>
    </row>
    <row r="817" spans="1:79" ht="13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7"/>
      <c r="BO817" s="27"/>
      <c r="BP817" s="27"/>
      <c r="BQ817" s="27"/>
      <c r="BR817" s="27"/>
      <c r="BS817" s="27"/>
      <c r="BT817" s="27"/>
      <c r="BU817" s="27"/>
      <c r="BV817" s="27"/>
      <c r="BW817" s="27"/>
      <c r="BX817" s="27"/>
      <c r="BY817" s="27"/>
      <c r="BZ817" s="27"/>
      <c r="CA817" s="27"/>
    </row>
    <row r="818" spans="1:79" ht="13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</row>
    <row r="819" spans="1:79" ht="13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7"/>
      <c r="BP819" s="27"/>
      <c r="BQ819" s="27"/>
      <c r="BR819" s="27"/>
      <c r="BS819" s="27"/>
      <c r="BT819" s="27"/>
      <c r="BU819" s="27"/>
      <c r="BV819" s="27"/>
      <c r="BW819" s="27"/>
      <c r="BX819" s="27"/>
      <c r="BY819" s="27"/>
      <c r="BZ819" s="27"/>
      <c r="CA819" s="27"/>
    </row>
    <row r="820" spans="1:79" ht="13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7"/>
      <c r="BP820" s="27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</row>
    <row r="821" spans="1:79" ht="13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7"/>
      <c r="BP821" s="27"/>
      <c r="BQ821" s="27"/>
      <c r="BR821" s="27"/>
      <c r="BS821" s="27"/>
      <c r="BT821" s="27"/>
      <c r="BU821" s="27"/>
      <c r="BV821" s="27"/>
      <c r="BW821" s="27"/>
      <c r="BX821" s="27"/>
      <c r="BY821" s="27"/>
      <c r="BZ821" s="27"/>
      <c r="CA821" s="27"/>
    </row>
    <row r="822" spans="1:79" ht="13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/>
      <c r="BP822" s="27"/>
      <c r="BQ822" s="27"/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</row>
    <row r="823" spans="1:79" ht="13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7"/>
      <c r="BS823" s="27"/>
      <c r="BT823" s="27"/>
      <c r="BU823" s="27"/>
      <c r="BV823" s="27"/>
      <c r="BW823" s="27"/>
      <c r="BX823" s="27"/>
      <c r="BY823" s="27"/>
      <c r="BZ823" s="27"/>
      <c r="CA823" s="27"/>
    </row>
    <row r="824" spans="1:79" ht="13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</row>
    <row r="825" spans="1:79" ht="13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</row>
    <row r="826" spans="1:79" ht="13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</row>
    <row r="827" spans="1:79" ht="13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</row>
    <row r="828" spans="1:79" ht="13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</row>
    <row r="829" spans="1:79" ht="13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7"/>
      <c r="BS829" s="27"/>
      <c r="BT829" s="27"/>
      <c r="BU829" s="27"/>
      <c r="BV829" s="27"/>
      <c r="BW829" s="27"/>
      <c r="BX829" s="27"/>
      <c r="BY829" s="27"/>
      <c r="BZ829" s="27"/>
      <c r="CA829" s="27"/>
    </row>
    <row r="830" spans="1:79" ht="13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</row>
    <row r="831" spans="1:79" ht="13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</row>
    <row r="832" spans="1:79" ht="13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</row>
    <row r="833" spans="1:79" ht="13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7"/>
      <c r="BS833" s="27"/>
      <c r="BT833" s="27"/>
      <c r="BU833" s="27"/>
      <c r="BV833" s="27"/>
      <c r="BW833" s="27"/>
      <c r="BX833" s="27"/>
      <c r="BY833" s="27"/>
      <c r="BZ833" s="27"/>
      <c r="CA833" s="27"/>
    </row>
    <row r="834" spans="1:79" ht="13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</row>
    <row r="835" spans="1:79" ht="13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7"/>
      <c r="BT835" s="27"/>
      <c r="BU835" s="27"/>
      <c r="BV835" s="27"/>
      <c r="BW835" s="27"/>
      <c r="BX835" s="27"/>
      <c r="BY835" s="27"/>
      <c r="BZ835" s="27"/>
      <c r="CA835" s="27"/>
    </row>
    <row r="836" spans="1:79" ht="13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</row>
    <row r="837" spans="1:79" ht="13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7"/>
      <c r="BS837" s="27"/>
      <c r="BT837" s="27"/>
      <c r="BU837" s="27"/>
      <c r="BV837" s="27"/>
      <c r="BW837" s="27"/>
      <c r="BX837" s="27"/>
      <c r="BY837" s="27"/>
      <c r="BZ837" s="27"/>
      <c r="CA837" s="27"/>
    </row>
    <row r="838" spans="1:79" ht="13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</row>
    <row r="839" spans="1:79" ht="13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7"/>
      <c r="BS839" s="27"/>
      <c r="BT839" s="27"/>
      <c r="BU839" s="27"/>
      <c r="BV839" s="27"/>
      <c r="BW839" s="27"/>
      <c r="BX839" s="27"/>
      <c r="BY839" s="27"/>
      <c r="BZ839" s="27"/>
      <c r="CA839" s="27"/>
    </row>
    <row r="840" spans="1:79" ht="13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</row>
    <row r="841" spans="1:79" ht="13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27"/>
    </row>
    <row r="842" spans="1:79" ht="13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</row>
    <row r="843" spans="1:79" ht="13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7"/>
      <c r="BS843" s="27"/>
      <c r="BT843" s="27"/>
      <c r="BU843" s="27"/>
      <c r="BV843" s="27"/>
      <c r="BW843" s="27"/>
      <c r="BX843" s="27"/>
      <c r="BY843" s="27"/>
      <c r="BZ843" s="27"/>
      <c r="CA843" s="27"/>
    </row>
    <row r="844" spans="1:79" ht="13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</row>
    <row r="845" spans="1:79" ht="13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</row>
    <row r="846" spans="1:79" ht="13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</row>
    <row r="847" spans="1:79" ht="13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</row>
    <row r="848" spans="1:79" ht="13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</row>
    <row r="849" spans="1:79" ht="13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</row>
    <row r="850" spans="1:79" ht="13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</row>
    <row r="851" spans="1:79" ht="13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</row>
    <row r="852" spans="1:79" ht="13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</row>
    <row r="853" spans="1:79" ht="13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7"/>
      <c r="BS853" s="27"/>
      <c r="BT853" s="27"/>
      <c r="BU853" s="27"/>
      <c r="BV853" s="27"/>
      <c r="BW853" s="27"/>
      <c r="BX853" s="27"/>
      <c r="BY853" s="27"/>
      <c r="BZ853" s="27"/>
      <c r="CA853" s="27"/>
    </row>
    <row r="854" spans="1:79" ht="13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</row>
    <row r="855" spans="1:79" ht="13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7"/>
      <c r="BS855" s="27"/>
      <c r="BT855" s="27"/>
      <c r="BU855" s="27"/>
      <c r="BV855" s="27"/>
      <c r="BW855" s="27"/>
      <c r="BX855" s="27"/>
      <c r="BY855" s="27"/>
      <c r="BZ855" s="27"/>
      <c r="CA855" s="27"/>
    </row>
    <row r="856" spans="1:79" ht="13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</row>
    <row r="857" spans="1:79" ht="13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7"/>
      <c r="BS857" s="27"/>
      <c r="BT857" s="27"/>
      <c r="BU857" s="27"/>
      <c r="BV857" s="27"/>
      <c r="BW857" s="27"/>
      <c r="BX857" s="27"/>
      <c r="BY857" s="27"/>
      <c r="BZ857" s="27"/>
      <c r="CA857" s="27"/>
    </row>
    <row r="858" spans="1:79" ht="13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27"/>
      <c r="BS858" s="27"/>
      <c r="BT858" s="27"/>
      <c r="BU858" s="27"/>
      <c r="BV858" s="27"/>
      <c r="BW858" s="27"/>
      <c r="BX858" s="27"/>
      <c r="BY858" s="27"/>
      <c r="BZ858" s="27"/>
      <c r="CA858" s="27"/>
    </row>
    <row r="859" spans="1:79" ht="13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7"/>
      <c r="BS859" s="27"/>
      <c r="BT859" s="27"/>
      <c r="BU859" s="27"/>
      <c r="BV859" s="27"/>
      <c r="BW859" s="27"/>
      <c r="BX859" s="27"/>
      <c r="BY859" s="27"/>
      <c r="BZ859" s="27"/>
      <c r="CA859" s="27"/>
    </row>
    <row r="860" spans="1:79" ht="13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</row>
    <row r="861" spans="1:79" ht="13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Q861" s="27"/>
      <c r="BR861" s="27"/>
      <c r="BS861" s="27"/>
      <c r="BT861" s="27"/>
      <c r="BU861" s="27"/>
      <c r="BV861" s="27"/>
      <c r="BW861" s="27"/>
      <c r="BX861" s="27"/>
      <c r="BY861" s="27"/>
      <c r="BZ861" s="27"/>
      <c r="CA861" s="27"/>
    </row>
    <row r="862" spans="1:79" ht="13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</row>
    <row r="863" spans="1:79" ht="13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7"/>
      <c r="BS863" s="27"/>
      <c r="BT863" s="27"/>
      <c r="BU863" s="27"/>
      <c r="BV863" s="27"/>
      <c r="BW863" s="27"/>
      <c r="BX863" s="27"/>
      <c r="BY863" s="27"/>
      <c r="BZ863" s="27"/>
      <c r="CA863" s="27"/>
    </row>
    <row r="864" spans="1:79" ht="13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</row>
    <row r="865" spans="1:79" ht="13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7"/>
      <c r="BP865" s="27"/>
      <c r="BQ865" s="27"/>
      <c r="BR865" s="27"/>
      <c r="BS865" s="27"/>
      <c r="BT865" s="27"/>
      <c r="BU865" s="27"/>
      <c r="BV865" s="27"/>
      <c r="BW865" s="27"/>
      <c r="BX865" s="27"/>
      <c r="BY865" s="27"/>
      <c r="BZ865" s="27"/>
      <c r="CA865" s="27"/>
    </row>
    <row r="866" spans="1:79" ht="13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</row>
    <row r="867" spans="1:79" ht="13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7"/>
      <c r="BS867" s="27"/>
      <c r="BT867" s="27"/>
      <c r="BU867" s="27"/>
      <c r="BV867" s="27"/>
      <c r="BW867" s="27"/>
      <c r="BX867" s="27"/>
      <c r="BY867" s="27"/>
      <c r="BZ867" s="27"/>
      <c r="CA867" s="27"/>
    </row>
    <row r="868" spans="1:79" ht="13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7"/>
      <c r="BS868" s="27"/>
      <c r="BT868" s="27"/>
      <c r="BU868" s="27"/>
      <c r="BV868" s="27"/>
      <c r="BW868" s="27"/>
      <c r="BX868" s="27"/>
      <c r="BY868" s="27"/>
      <c r="BZ868" s="27"/>
      <c r="CA868" s="27"/>
    </row>
    <row r="869" spans="1:79" ht="13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7"/>
      <c r="BT869" s="27"/>
      <c r="BU869" s="27"/>
      <c r="BV869" s="27"/>
      <c r="BW869" s="27"/>
      <c r="BX869" s="27"/>
      <c r="BY869" s="27"/>
      <c r="BZ869" s="27"/>
      <c r="CA869" s="27"/>
    </row>
    <row r="870" spans="1:79" ht="13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</row>
    <row r="871" spans="1:79" ht="13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/>
      <c r="BP871" s="27"/>
      <c r="BQ871" s="27"/>
      <c r="BR871" s="27"/>
      <c r="BS871" s="27"/>
      <c r="BT871" s="27"/>
      <c r="BU871" s="27"/>
      <c r="BV871" s="27"/>
      <c r="BW871" s="27"/>
      <c r="BX871" s="27"/>
      <c r="BY871" s="27"/>
      <c r="BZ871" s="27"/>
      <c r="CA871" s="27"/>
    </row>
    <row r="872" spans="1:79" ht="13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</row>
    <row r="873" spans="1:79" ht="13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7"/>
      <c r="BS873" s="27"/>
      <c r="BT873" s="27"/>
      <c r="BU873" s="27"/>
      <c r="BV873" s="27"/>
      <c r="BW873" s="27"/>
      <c r="BX873" s="27"/>
      <c r="BY873" s="27"/>
      <c r="BZ873" s="27"/>
      <c r="CA873" s="27"/>
    </row>
    <row r="874" spans="1:79" ht="13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7"/>
      <c r="BS874" s="27"/>
      <c r="BT874" s="27"/>
      <c r="BU874" s="27"/>
      <c r="BV874" s="27"/>
      <c r="BW874" s="27"/>
      <c r="BX874" s="27"/>
      <c r="BY874" s="27"/>
      <c r="BZ874" s="27"/>
      <c r="CA874" s="27"/>
    </row>
    <row r="875" spans="1:79" ht="13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R875" s="27"/>
      <c r="BS875" s="27"/>
      <c r="BT875" s="27"/>
      <c r="BU875" s="27"/>
      <c r="BV875" s="27"/>
      <c r="BW875" s="27"/>
      <c r="BX875" s="27"/>
      <c r="BY875" s="27"/>
      <c r="BZ875" s="27"/>
      <c r="CA875" s="27"/>
    </row>
    <row r="876" spans="1:79" ht="13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7"/>
      <c r="BP876" s="27"/>
      <c r="BQ876" s="27"/>
      <c r="BR876" s="27"/>
      <c r="BS876" s="27"/>
      <c r="BT876" s="27"/>
      <c r="BU876" s="27"/>
      <c r="BV876" s="27"/>
      <c r="BW876" s="27"/>
      <c r="BX876" s="27"/>
      <c r="BY876" s="27"/>
      <c r="BZ876" s="27"/>
      <c r="CA876" s="27"/>
    </row>
    <row r="877" spans="1:79" ht="13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7"/>
      <c r="BS877" s="27"/>
      <c r="BT877" s="27"/>
      <c r="BU877" s="27"/>
      <c r="BV877" s="27"/>
      <c r="BW877" s="27"/>
      <c r="BX877" s="27"/>
      <c r="BY877" s="27"/>
      <c r="BZ877" s="27"/>
      <c r="CA877" s="27"/>
    </row>
    <row r="878" spans="1:79" ht="13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7"/>
      <c r="BP878" s="27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</row>
    <row r="879" spans="1:79" ht="13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7"/>
      <c r="BT879" s="27"/>
      <c r="BU879" s="27"/>
      <c r="BV879" s="27"/>
      <c r="BW879" s="27"/>
      <c r="BX879" s="27"/>
      <c r="BY879" s="27"/>
      <c r="BZ879" s="27"/>
      <c r="CA879" s="27"/>
    </row>
    <row r="880" spans="1:79" ht="13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7"/>
      <c r="BP880" s="27"/>
      <c r="BQ880" s="27"/>
      <c r="BR880" s="27"/>
      <c r="BS880" s="27"/>
      <c r="BT880" s="27"/>
      <c r="BU880" s="27"/>
      <c r="BV880" s="27"/>
      <c r="BW880" s="27"/>
      <c r="BX880" s="27"/>
      <c r="BY880" s="27"/>
      <c r="BZ880" s="27"/>
      <c r="CA880" s="27"/>
    </row>
    <row r="881" spans="1:79" ht="13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7"/>
      <c r="BP881" s="27"/>
      <c r="BQ881" s="27"/>
      <c r="BR881" s="27"/>
      <c r="BS881" s="27"/>
      <c r="BT881" s="27"/>
      <c r="BU881" s="27"/>
      <c r="BV881" s="27"/>
      <c r="BW881" s="27"/>
      <c r="BX881" s="27"/>
      <c r="BY881" s="27"/>
      <c r="BZ881" s="27"/>
      <c r="CA881" s="27"/>
    </row>
    <row r="882" spans="1:79" ht="13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7"/>
      <c r="BO882" s="27"/>
      <c r="BP882" s="27"/>
      <c r="BQ882" s="27"/>
      <c r="BR882" s="27"/>
      <c r="BS882" s="27"/>
      <c r="BT882" s="27"/>
      <c r="BU882" s="27"/>
      <c r="BV882" s="27"/>
      <c r="BW882" s="27"/>
      <c r="BX882" s="27"/>
      <c r="BY882" s="27"/>
      <c r="BZ882" s="27"/>
      <c r="CA882" s="27"/>
    </row>
    <row r="883" spans="1:79" ht="13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7"/>
      <c r="BP883" s="27"/>
      <c r="BQ883" s="27"/>
      <c r="BR883" s="27"/>
      <c r="BS883" s="27"/>
      <c r="BT883" s="27"/>
      <c r="BU883" s="27"/>
      <c r="BV883" s="27"/>
      <c r="BW883" s="27"/>
      <c r="BX883" s="27"/>
      <c r="BY883" s="27"/>
      <c r="BZ883" s="27"/>
      <c r="CA883" s="27"/>
    </row>
    <row r="884" spans="1:79" ht="13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7"/>
      <c r="BP884" s="27"/>
      <c r="BQ884" s="27"/>
      <c r="BR884" s="27"/>
      <c r="BS884" s="27"/>
      <c r="BT884" s="27"/>
      <c r="BU884" s="27"/>
      <c r="BV884" s="27"/>
      <c r="BW884" s="27"/>
      <c r="BX884" s="27"/>
      <c r="BY884" s="27"/>
      <c r="BZ884" s="27"/>
      <c r="CA884" s="27"/>
    </row>
    <row r="885" spans="1:79" ht="13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7"/>
      <c r="BP885" s="27"/>
      <c r="BQ885" s="27"/>
      <c r="BR885" s="27"/>
      <c r="BS885" s="27"/>
      <c r="BT885" s="27"/>
      <c r="BU885" s="27"/>
      <c r="BV885" s="27"/>
      <c r="BW885" s="27"/>
      <c r="BX885" s="27"/>
      <c r="BY885" s="27"/>
      <c r="BZ885" s="27"/>
      <c r="CA885" s="27"/>
    </row>
    <row r="886" spans="1:79" ht="13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7"/>
      <c r="BS886" s="27"/>
      <c r="BT886" s="27"/>
      <c r="BU886" s="27"/>
      <c r="BV886" s="27"/>
      <c r="BW886" s="27"/>
      <c r="BX886" s="27"/>
      <c r="BY886" s="27"/>
      <c r="BZ886" s="27"/>
      <c r="CA886" s="27"/>
    </row>
    <row r="887" spans="1:79" ht="13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7"/>
      <c r="BP887" s="27"/>
      <c r="BQ887" s="27"/>
      <c r="BR887" s="27"/>
      <c r="BS887" s="27"/>
      <c r="BT887" s="27"/>
      <c r="BU887" s="27"/>
      <c r="BV887" s="27"/>
      <c r="BW887" s="27"/>
      <c r="BX887" s="27"/>
      <c r="BY887" s="27"/>
      <c r="BZ887" s="27"/>
      <c r="CA887" s="27"/>
    </row>
    <row r="888" spans="1:79" ht="13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7"/>
      <c r="BO888" s="27"/>
      <c r="BP888" s="27"/>
      <c r="BQ888" s="27"/>
      <c r="BR888" s="27"/>
      <c r="BS888" s="27"/>
      <c r="BT888" s="27"/>
      <c r="BU888" s="27"/>
      <c r="BV888" s="27"/>
      <c r="BW888" s="27"/>
      <c r="BX888" s="27"/>
      <c r="BY888" s="27"/>
      <c r="BZ888" s="27"/>
      <c r="CA888" s="27"/>
    </row>
    <row r="889" spans="1:79" ht="13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7"/>
      <c r="BP889" s="27"/>
      <c r="BQ889" s="27"/>
      <c r="BR889" s="27"/>
      <c r="BS889" s="27"/>
      <c r="BT889" s="27"/>
      <c r="BU889" s="27"/>
      <c r="BV889" s="27"/>
      <c r="BW889" s="27"/>
      <c r="BX889" s="27"/>
      <c r="BY889" s="27"/>
      <c r="BZ889" s="27"/>
      <c r="CA889" s="27"/>
    </row>
    <row r="890" spans="1:79" ht="13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</row>
    <row r="891" spans="1:79" ht="13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7"/>
      <c r="BS891" s="27"/>
      <c r="BT891" s="27"/>
      <c r="BU891" s="27"/>
      <c r="BV891" s="27"/>
      <c r="BW891" s="27"/>
      <c r="BX891" s="27"/>
      <c r="BY891" s="27"/>
      <c r="BZ891" s="27"/>
      <c r="CA891" s="27"/>
    </row>
    <row r="892" spans="1:79" ht="13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7"/>
      <c r="BO892" s="27"/>
      <c r="BP892" s="27"/>
      <c r="BQ892" s="27"/>
      <c r="BR892" s="27"/>
      <c r="BS892" s="27"/>
      <c r="BT892" s="27"/>
      <c r="BU892" s="27"/>
      <c r="BV892" s="27"/>
      <c r="BW892" s="27"/>
      <c r="BX892" s="27"/>
      <c r="BY892" s="27"/>
      <c r="BZ892" s="27"/>
      <c r="CA892" s="27"/>
    </row>
    <row r="893" spans="1:79" ht="13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7"/>
      <c r="BP893" s="27"/>
      <c r="BQ893" s="27"/>
      <c r="BR893" s="27"/>
      <c r="BS893" s="27"/>
      <c r="BT893" s="27"/>
      <c r="BU893" s="27"/>
      <c r="BV893" s="27"/>
      <c r="BW893" s="27"/>
      <c r="BX893" s="27"/>
      <c r="BY893" s="27"/>
      <c r="BZ893" s="27"/>
      <c r="CA893" s="27"/>
    </row>
    <row r="894" spans="1:79" ht="13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7"/>
      <c r="BP894" s="27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</row>
    <row r="895" spans="1:79" ht="13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27"/>
      <c r="BS895" s="27"/>
      <c r="BT895" s="27"/>
      <c r="BU895" s="27"/>
      <c r="BV895" s="27"/>
      <c r="BW895" s="27"/>
      <c r="BX895" s="27"/>
      <c r="BY895" s="27"/>
      <c r="BZ895" s="27"/>
      <c r="CA895" s="27"/>
    </row>
    <row r="896" spans="1:79" ht="13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</row>
    <row r="897" spans="1:79" ht="13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7"/>
      <c r="BS897" s="27"/>
      <c r="BT897" s="27"/>
      <c r="BU897" s="27"/>
      <c r="BV897" s="27"/>
      <c r="BW897" s="27"/>
      <c r="BX897" s="27"/>
      <c r="BY897" s="27"/>
      <c r="BZ897" s="27"/>
      <c r="CA897" s="27"/>
    </row>
    <row r="898" spans="1:79" ht="13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7"/>
      <c r="BS898" s="27"/>
      <c r="BT898" s="27"/>
      <c r="BU898" s="27"/>
      <c r="BV898" s="27"/>
      <c r="BW898" s="27"/>
      <c r="BX898" s="27"/>
      <c r="BY898" s="27"/>
      <c r="BZ898" s="27"/>
      <c r="CA898" s="27"/>
    </row>
    <row r="899" spans="1:79" ht="13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7"/>
      <c r="BT899" s="27"/>
      <c r="BU899" s="27"/>
      <c r="BV899" s="27"/>
      <c r="BW899" s="27"/>
      <c r="BX899" s="27"/>
      <c r="BY899" s="27"/>
      <c r="BZ899" s="27"/>
      <c r="CA899" s="27"/>
    </row>
    <row r="900" spans="1:79" ht="13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</row>
    <row r="901" spans="1:79" ht="13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7"/>
      <c r="BS901" s="27"/>
      <c r="BT901" s="27"/>
      <c r="BU901" s="27"/>
      <c r="BV901" s="27"/>
      <c r="BW901" s="27"/>
      <c r="BX901" s="27"/>
      <c r="BY901" s="27"/>
      <c r="BZ901" s="27"/>
      <c r="CA901" s="27"/>
    </row>
    <row r="902" spans="1:79" ht="13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7"/>
      <c r="BO902" s="27"/>
      <c r="BP902" s="27"/>
      <c r="BQ902" s="27"/>
      <c r="BR902" s="27"/>
      <c r="BS902" s="27"/>
      <c r="BT902" s="27"/>
      <c r="BU902" s="27"/>
      <c r="BV902" s="27"/>
      <c r="BW902" s="27"/>
      <c r="BX902" s="27"/>
      <c r="BY902" s="27"/>
      <c r="BZ902" s="27"/>
      <c r="CA902" s="27"/>
    </row>
    <row r="903" spans="1:79" ht="13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7"/>
      <c r="BP903" s="27"/>
      <c r="BQ903" s="27"/>
      <c r="BR903" s="27"/>
      <c r="BS903" s="27"/>
      <c r="BT903" s="27"/>
      <c r="BU903" s="27"/>
      <c r="BV903" s="27"/>
      <c r="BW903" s="27"/>
      <c r="BX903" s="27"/>
      <c r="BY903" s="27"/>
      <c r="BZ903" s="27"/>
      <c r="CA903" s="27"/>
    </row>
    <row r="904" spans="1:79" ht="13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7"/>
      <c r="BP904" s="27"/>
      <c r="BQ904" s="27"/>
      <c r="BR904" s="27"/>
      <c r="BS904" s="27"/>
      <c r="BT904" s="27"/>
      <c r="BU904" s="27"/>
      <c r="BV904" s="27"/>
      <c r="BW904" s="27"/>
      <c r="BX904" s="27"/>
      <c r="BY904" s="27"/>
      <c r="BZ904" s="27"/>
      <c r="CA904" s="27"/>
    </row>
    <row r="905" spans="1:79" ht="13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7"/>
      <c r="BO905" s="27"/>
      <c r="BP905" s="27"/>
      <c r="BQ905" s="27"/>
      <c r="BR905" s="27"/>
      <c r="BS905" s="27"/>
      <c r="BT905" s="27"/>
      <c r="BU905" s="27"/>
      <c r="BV905" s="27"/>
      <c r="BW905" s="27"/>
      <c r="BX905" s="27"/>
      <c r="BY905" s="27"/>
      <c r="BZ905" s="27"/>
      <c r="CA905" s="27"/>
    </row>
    <row r="906" spans="1:79" ht="13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</row>
    <row r="907" spans="1:79" ht="13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7"/>
      <c r="BP907" s="27"/>
      <c r="BQ907" s="27"/>
      <c r="BR907" s="27"/>
      <c r="BS907" s="27"/>
      <c r="BT907" s="27"/>
      <c r="BU907" s="27"/>
      <c r="BV907" s="27"/>
      <c r="BW907" s="27"/>
      <c r="BX907" s="27"/>
      <c r="BY907" s="27"/>
      <c r="BZ907" s="27"/>
      <c r="CA907" s="27"/>
    </row>
    <row r="908" spans="1:79" ht="13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</row>
    <row r="909" spans="1:79" ht="13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7"/>
      <c r="BP909" s="27"/>
      <c r="BQ909" s="27"/>
      <c r="BR909" s="27"/>
      <c r="BS909" s="27"/>
      <c r="BT909" s="27"/>
      <c r="BU909" s="27"/>
      <c r="BV909" s="27"/>
      <c r="BW909" s="27"/>
      <c r="BX909" s="27"/>
      <c r="BY909" s="27"/>
      <c r="BZ909" s="27"/>
      <c r="CA909" s="27"/>
    </row>
    <row r="910" spans="1:79" ht="13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/>
      <c r="BR910" s="27"/>
      <c r="BS910" s="27"/>
      <c r="BT910" s="27"/>
      <c r="BU910" s="27"/>
      <c r="BV910" s="27"/>
      <c r="BW910" s="27"/>
      <c r="BX910" s="27"/>
      <c r="BY910" s="27"/>
      <c r="BZ910" s="27"/>
      <c r="CA910" s="27"/>
    </row>
    <row r="911" spans="1:79" ht="13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7"/>
      <c r="BO911" s="27"/>
      <c r="BP911" s="27"/>
      <c r="BQ911" s="27"/>
      <c r="BR911" s="27"/>
      <c r="BS911" s="27"/>
      <c r="BT911" s="27"/>
      <c r="BU911" s="27"/>
      <c r="BV911" s="27"/>
      <c r="BW911" s="27"/>
      <c r="BX911" s="27"/>
      <c r="BY911" s="27"/>
      <c r="BZ911" s="27"/>
      <c r="CA911" s="27"/>
    </row>
    <row r="912" spans="1:79" ht="13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</row>
    <row r="913" spans="1:79" ht="13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O913" s="27"/>
      <c r="BP913" s="27"/>
      <c r="BQ913" s="27"/>
      <c r="BR913" s="27"/>
      <c r="BS913" s="27"/>
      <c r="BT913" s="27"/>
      <c r="BU913" s="27"/>
      <c r="BV913" s="27"/>
      <c r="BW913" s="27"/>
      <c r="BX913" s="27"/>
      <c r="BY913" s="27"/>
      <c r="BZ913" s="27"/>
      <c r="CA913" s="27"/>
    </row>
    <row r="914" spans="1:79" ht="13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7"/>
      <c r="BP914" s="27"/>
      <c r="BQ914" s="27"/>
      <c r="BR914" s="27"/>
      <c r="BS914" s="27"/>
      <c r="BT914" s="27"/>
      <c r="BU914" s="27"/>
      <c r="BV914" s="27"/>
      <c r="BW914" s="27"/>
      <c r="BX914" s="27"/>
      <c r="BY914" s="27"/>
      <c r="BZ914" s="27"/>
      <c r="CA914" s="27"/>
    </row>
    <row r="915" spans="1:79" ht="13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7"/>
      <c r="BP915" s="27"/>
      <c r="BQ915" s="27"/>
      <c r="BR915" s="27"/>
      <c r="BS915" s="27"/>
      <c r="BT915" s="27"/>
      <c r="BU915" s="27"/>
      <c r="BV915" s="27"/>
      <c r="BW915" s="27"/>
      <c r="BX915" s="27"/>
      <c r="BY915" s="27"/>
      <c r="BZ915" s="27"/>
      <c r="CA915" s="27"/>
    </row>
    <row r="916" spans="1:79" ht="13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7"/>
      <c r="BP916" s="27"/>
      <c r="BQ916" s="27"/>
      <c r="BR916" s="27"/>
      <c r="BS916" s="27"/>
      <c r="BT916" s="27"/>
      <c r="BU916" s="27"/>
      <c r="BV916" s="27"/>
      <c r="BW916" s="27"/>
      <c r="BX916" s="27"/>
      <c r="BY916" s="27"/>
      <c r="BZ916" s="27"/>
      <c r="CA916" s="27"/>
    </row>
    <row r="917" spans="1:79" ht="13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7"/>
      <c r="BS917" s="27"/>
      <c r="BT917" s="27"/>
      <c r="BU917" s="27"/>
      <c r="BV917" s="27"/>
      <c r="BW917" s="27"/>
      <c r="BX917" s="27"/>
      <c r="BY917" s="27"/>
      <c r="BZ917" s="27"/>
      <c r="CA917" s="27"/>
    </row>
    <row r="918" spans="1:79" ht="13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7"/>
      <c r="BO918" s="27"/>
      <c r="BP918" s="27"/>
      <c r="BQ918" s="27"/>
      <c r="BR918" s="27"/>
      <c r="BS918" s="27"/>
      <c r="BT918" s="27"/>
      <c r="BU918" s="27"/>
      <c r="BV918" s="27"/>
      <c r="BW918" s="27"/>
      <c r="BX918" s="27"/>
      <c r="BY918" s="27"/>
      <c r="BZ918" s="27"/>
      <c r="CA918" s="27"/>
    </row>
    <row r="919" spans="1:79" ht="13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7"/>
      <c r="BP919" s="27"/>
      <c r="BQ919" s="27"/>
      <c r="BR919" s="27"/>
      <c r="BS919" s="27"/>
      <c r="BT919" s="27"/>
      <c r="BU919" s="27"/>
      <c r="BV919" s="27"/>
      <c r="BW919" s="27"/>
      <c r="BX919" s="27"/>
      <c r="BY919" s="27"/>
      <c r="BZ919" s="27"/>
      <c r="CA919" s="27"/>
    </row>
    <row r="920" spans="1:79" ht="13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O920" s="27"/>
      <c r="BP920" s="27"/>
      <c r="BQ920" s="27"/>
      <c r="BR920" s="27"/>
      <c r="BS920" s="27"/>
      <c r="BT920" s="27"/>
      <c r="BU920" s="27"/>
      <c r="BV920" s="27"/>
      <c r="BW920" s="27"/>
      <c r="BX920" s="27"/>
      <c r="BY920" s="27"/>
      <c r="BZ920" s="27"/>
      <c r="CA920" s="27"/>
    </row>
    <row r="921" spans="1:79" ht="13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7"/>
      <c r="BO921" s="27"/>
      <c r="BP921" s="27"/>
      <c r="BQ921" s="27"/>
      <c r="BR921" s="27"/>
      <c r="BS921" s="27"/>
      <c r="BT921" s="27"/>
      <c r="BU921" s="27"/>
      <c r="BV921" s="27"/>
      <c r="BW921" s="27"/>
      <c r="BX921" s="27"/>
      <c r="BY921" s="27"/>
      <c r="BZ921" s="27"/>
      <c r="CA921" s="27"/>
    </row>
    <row r="922" spans="1:79" ht="13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7"/>
      <c r="BP922" s="27"/>
      <c r="BQ922" s="27"/>
      <c r="BR922" s="27"/>
      <c r="BS922" s="27"/>
      <c r="BT922" s="27"/>
      <c r="BU922" s="27"/>
      <c r="BV922" s="27"/>
      <c r="BW922" s="27"/>
      <c r="BX922" s="27"/>
      <c r="BY922" s="27"/>
      <c r="BZ922" s="27"/>
      <c r="CA922" s="27"/>
    </row>
    <row r="923" spans="1:79" ht="13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7"/>
      <c r="BP923" s="27"/>
      <c r="BQ923" s="27"/>
      <c r="BR923" s="27"/>
      <c r="BS923" s="27"/>
      <c r="BT923" s="27"/>
      <c r="BU923" s="27"/>
      <c r="BV923" s="27"/>
      <c r="BW923" s="27"/>
      <c r="BX923" s="27"/>
      <c r="BY923" s="27"/>
      <c r="BZ923" s="27"/>
      <c r="CA923" s="27"/>
    </row>
    <row r="924" spans="1:79" ht="13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</row>
    <row r="925" spans="1:79" ht="13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7"/>
      <c r="BP925" s="27"/>
      <c r="BQ925" s="27"/>
      <c r="BR925" s="27"/>
      <c r="BS925" s="27"/>
      <c r="BT925" s="27"/>
      <c r="BU925" s="27"/>
      <c r="BV925" s="27"/>
      <c r="BW925" s="27"/>
      <c r="BX925" s="27"/>
      <c r="BY925" s="27"/>
      <c r="BZ925" s="27"/>
      <c r="CA925" s="27"/>
    </row>
    <row r="926" spans="1:79" ht="13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</row>
    <row r="927" spans="1:79" ht="13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O927" s="27"/>
      <c r="BP927" s="27"/>
      <c r="BQ927" s="27"/>
      <c r="BR927" s="27"/>
      <c r="BS927" s="27"/>
      <c r="BT927" s="27"/>
      <c r="BU927" s="27"/>
      <c r="BV927" s="27"/>
      <c r="BW927" s="27"/>
      <c r="BX927" s="27"/>
      <c r="BY927" s="27"/>
      <c r="BZ927" s="27"/>
      <c r="CA927" s="27"/>
    </row>
    <row r="928" spans="1:79" ht="13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</row>
    <row r="929" spans="1:79" ht="13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7"/>
      <c r="BS929" s="27"/>
      <c r="BT929" s="27"/>
      <c r="BU929" s="27"/>
      <c r="BV929" s="27"/>
      <c r="BW929" s="27"/>
      <c r="BX929" s="27"/>
      <c r="BY929" s="27"/>
      <c r="BZ929" s="27"/>
      <c r="CA929" s="27"/>
    </row>
    <row r="930" spans="1:79" ht="13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7"/>
      <c r="BO930" s="27"/>
      <c r="BP930" s="27"/>
      <c r="BQ930" s="27"/>
      <c r="BR930" s="27"/>
      <c r="BS930" s="27"/>
      <c r="BT930" s="27"/>
      <c r="BU930" s="27"/>
      <c r="BV930" s="27"/>
      <c r="BW930" s="27"/>
      <c r="BX930" s="27"/>
      <c r="BY930" s="27"/>
      <c r="BZ930" s="27"/>
      <c r="CA930" s="27"/>
    </row>
    <row r="931" spans="1:79" ht="13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7"/>
      <c r="BO931" s="27"/>
      <c r="BP931" s="27"/>
      <c r="BQ931" s="27"/>
      <c r="BR931" s="27"/>
      <c r="BS931" s="27"/>
      <c r="BT931" s="27"/>
      <c r="BU931" s="27"/>
      <c r="BV931" s="27"/>
      <c r="BW931" s="27"/>
      <c r="BX931" s="27"/>
      <c r="BY931" s="27"/>
      <c r="BZ931" s="27"/>
      <c r="CA931" s="27"/>
    </row>
    <row r="932" spans="1:79" ht="13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7"/>
      <c r="BO932" s="27"/>
      <c r="BP932" s="27"/>
      <c r="BQ932" s="27"/>
      <c r="BR932" s="27"/>
      <c r="BS932" s="27"/>
      <c r="BT932" s="27"/>
      <c r="BU932" s="27"/>
      <c r="BV932" s="27"/>
      <c r="BW932" s="27"/>
      <c r="BX932" s="27"/>
      <c r="BY932" s="27"/>
      <c r="BZ932" s="27"/>
      <c r="CA932" s="27"/>
    </row>
    <row r="933" spans="1:79" ht="13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7"/>
      <c r="BO933" s="27"/>
      <c r="BP933" s="27"/>
      <c r="BQ933" s="27"/>
      <c r="BR933" s="27"/>
      <c r="BS933" s="27"/>
      <c r="BT933" s="27"/>
      <c r="BU933" s="27"/>
      <c r="BV933" s="27"/>
      <c r="BW933" s="27"/>
      <c r="BX933" s="27"/>
      <c r="BY933" s="27"/>
      <c r="BZ933" s="27"/>
      <c r="CA933" s="27"/>
    </row>
    <row r="934" spans="1:79" ht="13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7"/>
      <c r="BP934" s="27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</row>
    <row r="935" spans="1:79" ht="13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7"/>
      <c r="BO935" s="27"/>
      <c r="BP935" s="27"/>
      <c r="BQ935" s="27"/>
      <c r="BR935" s="27"/>
      <c r="BS935" s="27"/>
      <c r="BT935" s="27"/>
      <c r="BU935" s="27"/>
      <c r="BV935" s="27"/>
      <c r="BW935" s="27"/>
      <c r="BX935" s="27"/>
      <c r="BY935" s="27"/>
      <c r="BZ935" s="27"/>
      <c r="CA935" s="27"/>
    </row>
    <row r="936" spans="1:79" ht="13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27"/>
      <c r="BN936" s="27"/>
      <c r="BO936" s="27"/>
      <c r="BP936" s="27"/>
      <c r="BQ936" s="27"/>
      <c r="BR936" s="27"/>
      <c r="BS936" s="27"/>
      <c r="BT936" s="27"/>
      <c r="BU936" s="27"/>
      <c r="BV936" s="27"/>
      <c r="BW936" s="27"/>
      <c r="BX936" s="27"/>
      <c r="BY936" s="27"/>
      <c r="BZ936" s="27"/>
      <c r="CA936" s="27"/>
    </row>
    <row r="937" spans="1:79" ht="13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7"/>
      <c r="BS937" s="27"/>
      <c r="BT937" s="27"/>
      <c r="BU937" s="27"/>
      <c r="BV937" s="27"/>
      <c r="BW937" s="27"/>
      <c r="BX937" s="27"/>
      <c r="BY937" s="27"/>
      <c r="BZ937" s="27"/>
      <c r="CA937" s="27"/>
    </row>
    <row r="938" spans="1:79" ht="13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7"/>
      <c r="BN938" s="27"/>
      <c r="BO938" s="27"/>
      <c r="BP938" s="27"/>
      <c r="BQ938" s="27"/>
      <c r="BR938" s="27"/>
      <c r="BS938" s="27"/>
      <c r="BT938" s="27"/>
      <c r="BU938" s="27"/>
      <c r="BV938" s="27"/>
      <c r="BW938" s="27"/>
      <c r="BX938" s="27"/>
      <c r="BY938" s="27"/>
      <c r="BZ938" s="27"/>
      <c r="CA938" s="27"/>
    </row>
    <row r="939" spans="1:79" ht="13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7"/>
      <c r="BP939" s="27"/>
      <c r="BQ939" s="27"/>
      <c r="BR939" s="27"/>
      <c r="BS939" s="27"/>
      <c r="BT939" s="27"/>
      <c r="BU939" s="27"/>
      <c r="BV939" s="27"/>
      <c r="BW939" s="27"/>
      <c r="BX939" s="27"/>
      <c r="BY939" s="27"/>
      <c r="BZ939" s="27"/>
      <c r="CA939" s="27"/>
    </row>
    <row r="940" spans="1:79" ht="13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7"/>
      <c r="BP940" s="27"/>
      <c r="BQ940" s="27"/>
      <c r="BR940" s="27"/>
      <c r="BS940" s="27"/>
      <c r="BT940" s="27"/>
      <c r="BU940" s="27"/>
      <c r="BV940" s="27"/>
      <c r="BW940" s="27"/>
      <c r="BX940" s="27"/>
      <c r="BY940" s="27"/>
      <c r="BZ940" s="27"/>
      <c r="CA940" s="27"/>
    </row>
    <row r="941" spans="1:79" ht="13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7"/>
      <c r="BS941" s="27"/>
      <c r="BT941" s="27"/>
      <c r="BU941" s="27"/>
      <c r="BV941" s="27"/>
      <c r="BW941" s="27"/>
      <c r="BX941" s="27"/>
      <c r="BY941" s="27"/>
      <c r="BZ941" s="27"/>
      <c r="CA941" s="27"/>
    </row>
    <row r="942" spans="1:79" ht="13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/>
      <c r="CA942" s="27"/>
    </row>
    <row r="943" spans="1:79" ht="13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7"/>
      <c r="BP943" s="27"/>
      <c r="BQ943" s="27"/>
      <c r="BR943" s="27"/>
      <c r="BS943" s="27"/>
      <c r="BT943" s="27"/>
      <c r="BU943" s="27"/>
      <c r="BV943" s="27"/>
      <c r="BW943" s="27"/>
      <c r="BX943" s="27"/>
      <c r="BY943" s="27"/>
      <c r="BZ943" s="27"/>
      <c r="CA943" s="27"/>
    </row>
    <row r="944" spans="1:79" ht="13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7"/>
      <c r="BP944" s="27"/>
      <c r="BQ944" s="27"/>
      <c r="BR944" s="27"/>
      <c r="BS944" s="27"/>
      <c r="BT944" s="27"/>
      <c r="BU944" s="27"/>
      <c r="BV944" s="27"/>
      <c r="BW944" s="27"/>
      <c r="BX944" s="27"/>
      <c r="BY944" s="27"/>
      <c r="BZ944" s="27"/>
      <c r="CA944" s="27"/>
    </row>
    <row r="945" spans="1:79" ht="13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7"/>
      <c r="BO945" s="27"/>
      <c r="BP945" s="27"/>
      <c r="BQ945" s="27"/>
      <c r="BR945" s="27"/>
      <c r="BS945" s="27"/>
      <c r="BT945" s="27"/>
      <c r="BU945" s="27"/>
      <c r="BV945" s="27"/>
      <c r="BW945" s="27"/>
      <c r="BX945" s="27"/>
      <c r="BY945" s="27"/>
      <c r="BZ945" s="27"/>
      <c r="CA945" s="27"/>
    </row>
    <row r="946" spans="1:79" ht="13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7"/>
      <c r="BP946" s="27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</row>
    <row r="947" spans="1:79" ht="13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7"/>
      <c r="BS947" s="27"/>
      <c r="BT947" s="27"/>
      <c r="BU947" s="27"/>
      <c r="BV947" s="27"/>
      <c r="BW947" s="27"/>
      <c r="BX947" s="27"/>
      <c r="BY947" s="27"/>
      <c r="BZ947" s="27"/>
      <c r="CA947" s="27"/>
    </row>
    <row r="948" spans="1:79" ht="13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</row>
    <row r="949" spans="1:79" ht="13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7"/>
      <c r="BO949" s="27"/>
      <c r="BP949" s="27"/>
      <c r="BQ949" s="27"/>
      <c r="BR949" s="27"/>
      <c r="BS949" s="27"/>
      <c r="BT949" s="27"/>
      <c r="BU949" s="27"/>
      <c r="BV949" s="27"/>
      <c r="BW949" s="27"/>
      <c r="BX949" s="27"/>
      <c r="BY949" s="27"/>
      <c r="BZ949" s="27"/>
      <c r="CA949" s="27"/>
    </row>
    <row r="950" spans="1:79" ht="13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7"/>
      <c r="BP950" s="27"/>
      <c r="BQ950" s="27"/>
      <c r="BR950" s="27"/>
      <c r="BS950" s="27"/>
      <c r="BT950" s="27"/>
      <c r="BU950" s="27"/>
      <c r="BV950" s="27"/>
      <c r="BW950" s="27"/>
      <c r="BX950" s="27"/>
      <c r="BY950" s="27"/>
      <c r="BZ950" s="27"/>
      <c r="CA950" s="27"/>
    </row>
    <row r="951" spans="1:79" ht="13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7"/>
      <c r="BP951" s="27"/>
      <c r="BQ951" s="27"/>
      <c r="BR951" s="27"/>
      <c r="BS951" s="27"/>
      <c r="BT951" s="27"/>
      <c r="BU951" s="27"/>
      <c r="BV951" s="27"/>
      <c r="BW951" s="27"/>
      <c r="BX951" s="27"/>
      <c r="BY951" s="27"/>
      <c r="BZ951" s="27"/>
      <c r="CA951" s="27"/>
    </row>
    <row r="952" spans="1:79" ht="13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7"/>
      <c r="BP952" s="27"/>
      <c r="BQ952" s="27"/>
      <c r="BR952" s="27"/>
      <c r="BS952" s="27"/>
      <c r="BT952" s="27"/>
      <c r="BU952" s="27"/>
      <c r="BV952" s="27"/>
      <c r="BW952" s="27"/>
      <c r="BX952" s="27"/>
      <c r="BY952" s="27"/>
      <c r="BZ952" s="27"/>
      <c r="CA952" s="27"/>
    </row>
    <row r="953" spans="1:79" ht="13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/>
      <c r="BQ953" s="27"/>
      <c r="BR953" s="27"/>
      <c r="BS953" s="27"/>
      <c r="BT953" s="27"/>
      <c r="BU953" s="27"/>
      <c r="BV953" s="27"/>
      <c r="BW953" s="27"/>
      <c r="BX953" s="27"/>
      <c r="BY953" s="27"/>
      <c r="BZ953" s="27"/>
      <c r="CA953" s="27"/>
    </row>
    <row r="954" spans="1:79" ht="13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7"/>
      <c r="BO954" s="27"/>
      <c r="BP954" s="27"/>
      <c r="BQ954" s="27"/>
      <c r="BR954" s="27"/>
      <c r="BS954" s="27"/>
      <c r="BT954" s="27"/>
      <c r="BU954" s="27"/>
      <c r="BV954" s="27"/>
      <c r="BW954" s="27"/>
      <c r="BX954" s="27"/>
      <c r="BY954" s="27"/>
      <c r="BZ954" s="27"/>
      <c r="CA954" s="27"/>
    </row>
    <row r="955" spans="1:79" ht="13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7"/>
      <c r="BO955" s="27"/>
      <c r="BP955" s="27"/>
      <c r="BQ955" s="27"/>
      <c r="BR955" s="27"/>
      <c r="BS955" s="27"/>
      <c r="BT955" s="27"/>
      <c r="BU955" s="27"/>
      <c r="BV955" s="27"/>
      <c r="BW955" s="27"/>
      <c r="BX955" s="27"/>
      <c r="BY955" s="27"/>
      <c r="BZ955" s="27"/>
      <c r="CA955" s="27"/>
    </row>
    <row r="956" spans="1:79" ht="13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7"/>
      <c r="BS956" s="27"/>
      <c r="BT956" s="27"/>
      <c r="BU956" s="27"/>
      <c r="BV956" s="27"/>
      <c r="BW956" s="27"/>
      <c r="BX956" s="27"/>
      <c r="BY956" s="27"/>
      <c r="BZ956" s="27"/>
      <c r="CA956" s="27"/>
    </row>
    <row r="957" spans="1:79" ht="13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7"/>
      <c r="BO957" s="27"/>
      <c r="BP957" s="27"/>
      <c r="BQ957" s="27"/>
      <c r="BR957" s="27"/>
      <c r="BS957" s="27"/>
      <c r="BT957" s="27"/>
      <c r="BU957" s="27"/>
      <c r="BV957" s="27"/>
      <c r="BW957" s="27"/>
      <c r="BX957" s="27"/>
      <c r="BY957" s="27"/>
      <c r="BZ957" s="27"/>
      <c r="CA957" s="27"/>
    </row>
    <row r="958" spans="1:79" ht="13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</row>
    <row r="959" spans="1:79" ht="13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7"/>
      <c r="BS959" s="27"/>
      <c r="BT959" s="27"/>
      <c r="BU959" s="27"/>
      <c r="BV959" s="27"/>
      <c r="BW959" s="27"/>
      <c r="BX959" s="27"/>
      <c r="BY959" s="27"/>
      <c r="BZ959" s="27"/>
      <c r="CA959" s="27"/>
    </row>
    <row r="960" spans="1:79" ht="13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P960" s="27"/>
      <c r="BQ960" s="27"/>
      <c r="BR960" s="27"/>
      <c r="BS960" s="27"/>
      <c r="BT960" s="27"/>
      <c r="BU960" s="27"/>
      <c r="BV960" s="27"/>
      <c r="BW960" s="27"/>
      <c r="BX960" s="27"/>
      <c r="BY960" s="27"/>
      <c r="BZ960" s="27"/>
      <c r="CA960" s="27"/>
    </row>
    <row r="961" spans="1:79" ht="13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/>
      <c r="BO961" s="27"/>
      <c r="BP961" s="27"/>
      <c r="BQ961" s="27"/>
      <c r="BR961" s="27"/>
      <c r="BS961" s="27"/>
      <c r="BT961" s="27"/>
      <c r="BU961" s="27"/>
      <c r="BV961" s="27"/>
      <c r="BW961" s="27"/>
      <c r="BX961" s="27"/>
      <c r="BY961" s="27"/>
      <c r="BZ961" s="27"/>
      <c r="CA961" s="27"/>
    </row>
    <row r="962" spans="1:79" ht="13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</row>
    <row r="963" spans="1:79" ht="13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7"/>
      <c r="BP963" s="27"/>
      <c r="BQ963" s="27"/>
      <c r="BR963" s="27"/>
      <c r="BS963" s="27"/>
      <c r="BT963" s="27"/>
      <c r="BU963" s="27"/>
      <c r="BV963" s="27"/>
      <c r="BW963" s="27"/>
      <c r="BX963" s="27"/>
      <c r="BY963" s="27"/>
      <c r="BZ963" s="27"/>
      <c r="CA963" s="27"/>
    </row>
    <row r="964" spans="1:79" ht="13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7"/>
      <c r="BP964" s="27"/>
      <c r="BQ964" s="27"/>
      <c r="BR964" s="27"/>
      <c r="BS964" s="27"/>
      <c r="BT964" s="27"/>
      <c r="BU964" s="27"/>
      <c r="BV964" s="27"/>
      <c r="BW964" s="27"/>
      <c r="BX964" s="27"/>
      <c r="BY964" s="27"/>
      <c r="BZ964" s="27"/>
      <c r="CA964" s="27"/>
    </row>
    <row r="965" spans="1:79" ht="13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7"/>
      <c r="BP965" s="27"/>
      <c r="BQ965" s="27"/>
      <c r="BR965" s="27"/>
      <c r="BS965" s="27"/>
      <c r="BT965" s="27"/>
      <c r="BU965" s="27"/>
      <c r="BV965" s="27"/>
      <c r="BW965" s="27"/>
      <c r="BX965" s="27"/>
      <c r="BY965" s="27"/>
      <c r="BZ965" s="27"/>
      <c r="CA965" s="27"/>
    </row>
    <row r="966" spans="1:79" ht="13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</row>
    <row r="967" spans="1:79" ht="13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7"/>
      <c r="BS967" s="27"/>
      <c r="BT967" s="27"/>
      <c r="BU967" s="27"/>
      <c r="BV967" s="27"/>
      <c r="BW967" s="27"/>
      <c r="BX967" s="27"/>
      <c r="BY967" s="27"/>
      <c r="BZ967" s="27"/>
      <c r="CA967" s="27"/>
    </row>
    <row r="968" spans="1:79" ht="13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7"/>
      <c r="BP968" s="27"/>
      <c r="BQ968" s="27"/>
      <c r="BR968" s="27"/>
      <c r="BS968" s="27"/>
      <c r="BT968" s="27"/>
      <c r="BU968" s="27"/>
      <c r="BV968" s="27"/>
      <c r="BW968" s="27"/>
      <c r="BX968" s="27"/>
      <c r="BY968" s="27"/>
      <c r="BZ968" s="27"/>
      <c r="CA968" s="27"/>
    </row>
    <row r="969" spans="1:79" ht="13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O969" s="27"/>
      <c r="BP969" s="27"/>
      <c r="BQ969" s="27"/>
      <c r="BR969" s="27"/>
      <c r="BS969" s="27"/>
      <c r="BT969" s="27"/>
      <c r="BU969" s="27"/>
      <c r="BV969" s="27"/>
      <c r="BW969" s="27"/>
      <c r="BX969" s="27"/>
      <c r="BY969" s="27"/>
      <c r="BZ969" s="27"/>
      <c r="CA969" s="27"/>
    </row>
    <row r="970" spans="1:79" ht="13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7"/>
      <c r="BP970" s="27"/>
      <c r="BQ970" s="27"/>
      <c r="BR970" s="27"/>
      <c r="BS970" s="27"/>
      <c r="BT970" s="27"/>
      <c r="BU970" s="27"/>
      <c r="BV970" s="27"/>
      <c r="BW970" s="27"/>
      <c r="BX970" s="27"/>
      <c r="BY970" s="27"/>
      <c r="BZ970" s="27"/>
      <c r="CA970" s="27"/>
    </row>
    <row r="971" spans="1:79" ht="13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7"/>
      <c r="BO971" s="27"/>
      <c r="BP971" s="27"/>
      <c r="BQ971" s="27"/>
      <c r="BR971" s="27"/>
      <c r="BS971" s="27"/>
      <c r="BT971" s="27"/>
      <c r="BU971" s="27"/>
      <c r="BV971" s="27"/>
      <c r="BW971" s="27"/>
      <c r="BX971" s="27"/>
      <c r="BY971" s="27"/>
      <c r="BZ971" s="27"/>
      <c r="CA971" s="27"/>
    </row>
    <row r="972" spans="1:79" ht="13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/>
      <c r="BN972" s="27"/>
      <c r="BO972" s="27"/>
      <c r="BP972" s="27"/>
      <c r="BQ972" s="27"/>
      <c r="BR972" s="27"/>
      <c r="BS972" s="27"/>
      <c r="BT972" s="27"/>
      <c r="BU972" s="27"/>
      <c r="BV972" s="27"/>
      <c r="BW972" s="27"/>
      <c r="BX972" s="27"/>
      <c r="BY972" s="27"/>
      <c r="BZ972" s="27"/>
      <c r="CA972" s="27"/>
    </row>
    <row r="973" spans="1:79" ht="13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7"/>
      <c r="BP973" s="27"/>
      <c r="BQ973" s="27"/>
      <c r="BR973" s="27"/>
      <c r="BS973" s="27"/>
      <c r="BT973" s="27"/>
      <c r="BU973" s="27"/>
      <c r="BV973" s="27"/>
      <c r="BW973" s="27"/>
      <c r="BX973" s="27"/>
      <c r="BY973" s="27"/>
      <c r="BZ973" s="27"/>
      <c r="CA973" s="27"/>
    </row>
    <row r="974" spans="1:79" ht="13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7"/>
      <c r="BP974" s="27"/>
      <c r="BQ974" s="27"/>
      <c r="BR974" s="27"/>
      <c r="BS974" s="27"/>
      <c r="BT974" s="27"/>
      <c r="BU974" s="27"/>
      <c r="BV974" s="27"/>
      <c r="BW974" s="27"/>
      <c r="BX974" s="27"/>
      <c r="BY974" s="27"/>
      <c r="BZ974" s="27"/>
      <c r="CA974" s="27"/>
    </row>
    <row r="975" spans="1:79" ht="13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7"/>
      <c r="BP975" s="27"/>
      <c r="BQ975" s="27"/>
      <c r="BR975" s="27"/>
      <c r="BS975" s="27"/>
      <c r="BT975" s="27"/>
      <c r="BU975" s="27"/>
      <c r="BV975" s="27"/>
      <c r="BW975" s="27"/>
      <c r="BX975" s="27"/>
      <c r="BY975" s="27"/>
      <c r="BZ975" s="27"/>
      <c r="CA975" s="27"/>
    </row>
    <row r="976" spans="1:79" ht="13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7"/>
      <c r="BP976" s="27"/>
      <c r="BQ976" s="27"/>
      <c r="BR976" s="27"/>
      <c r="BS976" s="27"/>
      <c r="BT976" s="27"/>
      <c r="BU976" s="27"/>
      <c r="BV976" s="27"/>
      <c r="BW976" s="27"/>
      <c r="BX976" s="27"/>
      <c r="BY976" s="27"/>
      <c r="BZ976" s="27"/>
      <c r="CA976" s="27"/>
    </row>
    <row r="977" spans="1:79" ht="13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/>
      <c r="BN977" s="27"/>
      <c r="BO977" s="27"/>
      <c r="BP977" s="27"/>
      <c r="BQ977" s="27"/>
      <c r="BR977" s="27"/>
      <c r="BS977" s="27"/>
      <c r="BT977" s="27"/>
      <c r="BU977" s="27"/>
      <c r="BV977" s="27"/>
      <c r="BW977" s="27"/>
      <c r="BX977" s="27"/>
      <c r="BY977" s="27"/>
      <c r="BZ977" s="27"/>
      <c r="CA977" s="27"/>
    </row>
    <row r="978" spans="1:79" ht="13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/>
      <c r="BN978" s="27"/>
      <c r="BO978" s="27"/>
      <c r="BP978" s="27"/>
      <c r="BQ978" s="27"/>
      <c r="BR978" s="27"/>
      <c r="BS978" s="27"/>
      <c r="BT978" s="27"/>
      <c r="BU978" s="27"/>
      <c r="BV978" s="27"/>
      <c r="BW978" s="27"/>
      <c r="BX978" s="27"/>
      <c r="BY978" s="27"/>
      <c r="BZ978" s="27"/>
      <c r="CA978" s="27"/>
    </row>
    <row r="979" spans="1:79" ht="13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/>
      <c r="BN979" s="27"/>
      <c r="BO979" s="27"/>
      <c r="BP979" s="27"/>
      <c r="BQ979" s="27"/>
      <c r="BR979" s="27"/>
      <c r="BS979" s="27"/>
      <c r="BT979" s="27"/>
      <c r="BU979" s="27"/>
      <c r="BV979" s="27"/>
      <c r="BW979" s="27"/>
      <c r="BX979" s="27"/>
      <c r="BY979" s="27"/>
      <c r="BZ979" s="27"/>
      <c r="CA979" s="27"/>
    </row>
    <row r="980" spans="1:79" ht="13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7"/>
      <c r="BP980" s="27"/>
      <c r="BQ980" s="27"/>
      <c r="BR980" s="27"/>
      <c r="BS980" s="27"/>
      <c r="BT980" s="27"/>
      <c r="BU980" s="27"/>
      <c r="BV980" s="27"/>
      <c r="BW980" s="27"/>
      <c r="BX980" s="27"/>
      <c r="BY980" s="27"/>
      <c r="BZ980" s="27"/>
      <c r="CA980" s="27"/>
    </row>
    <row r="981" spans="1:79" ht="13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7"/>
      <c r="BO981" s="27"/>
      <c r="BP981" s="27"/>
      <c r="BQ981" s="27"/>
      <c r="BR981" s="27"/>
      <c r="BS981" s="27"/>
      <c r="BT981" s="27"/>
      <c r="BU981" s="27"/>
      <c r="BV981" s="27"/>
      <c r="BW981" s="27"/>
      <c r="BX981" s="27"/>
      <c r="BY981" s="27"/>
      <c r="BZ981" s="27"/>
      <c r="CA981" s="27"/>
    </row>
    <row r="982" spans="1:79" ht="13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/>
      <c r="BN982" s="27"/>
      <c r="BO982" s="27"/>
      <c r="BP982" s="27"/>
      <c r="BQ982" s="27"/>
      <c r="BR982" s="27"/>
      <c r="BS982" s="27"/>
      <c r="BT982" s="27"/>
      <c r="BU982" s="27"/>
      <c r="BV982" s="27"/>
      <c r="BW982" s="27"/>
      <c r="BX982" s="27"/>
      <c r="BY982" s="27"/>
      <c r="BZ982" s="27"/>
      <c r="CA982" s="27"/>
    </row>
    <row r="983" spans="1:79" ht="13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7"/>
      <c r="BO983" s="27"/>
      <c r="BP983" s="27"/>
      <c r="BQ983" s="27"/>
      <c r="BR983" s="27"/>
      <c r="BS983" s="27"/>
      <c r="BT983" s="27"/>
      <c r="BU983" s="27"/>
      <c r="BV983" s="27"/>
      <c r="BW983" s="27"/>
      <c r="BX983" s="27"/>
      <c r="BY983" s="27"/>
      <c r="BZ983" s="27"/>
      <c r="CA983" s="27"/>
    </row>
    <row r="984" spans="1:79" ht="13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O984" s="27"/>
      <c r="BP984" s="27"/>
      <c r="BQ984" s="27"/>
      <c r="BR984" s="27"/>
      <c r="BS984" s="27"/>
      <c r="BT984" s="27"/>
      <c r="BU984" s="27"/>
      <c r="BV984" s="27"/>
      <c r="BW984" s="27"/>
      <c r="BX984" s="27"/>
      <c r="BY984" s="27"/>
      <c r="BZ984" s="27"/>
      <c r="CA984" s="27"/>
    </row>
    <row r="985" spans="1:79" ht="13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7"/>
      <c r="BP985" s="27"/>
      <c r="BQ985" s="27"/>
      <c r="BR985" s="27"/>
      <c r="BS985" s="27"/>
      <c r="BT985" s="27"/>
      <c r="BU985" s="27"/>
      <c r="BV985" s="27"/>
      <c r="BW985" s="27"/>
      <c r="BX985" s="27"/>
      <c r="BY985" s="27"/>
      <c r="BZ985" s="27"/>
      <c r="CA985" s="27"/>
    </row>
    <row r="986" spans="1:79" ht="13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7"/>
      <c r="BO986" s="27"/>
      <c r="BP986" s="27"/>
      <c r="BQ986" s="27"/>
      <c r="BR986" s="27"/>
      <c r="BS986" s="27"/>
      <c r="BT986" s="27"/>
      <c r="BU986" s="27"/>
      <c r="BV986" s="27"/>
      <c r="BW986" s="27"/>
      <c r="BX986" s="27"/>
      <c r="BY986" s="27"/>
      <c r="BZ986" s="27"/>
      <c r="CA986" s="27"/>
    </row>
    <row r="987" spans="1:79" ht="13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/>
      <c r="BO987" s="27"/>
      <c r="BP987" s="27"/>
      <c r="BQ987" s="27"/>
      <c r="BR987" s="27"/>
      <c r="BS987" s="27"/>
      <c r="BT987" s="27"/>
      <c r="BU987" s="27"/>
      <c r="BV987" s="27"/>
      <c r="BW987" s="27"/>
      <c r="BX987" s="27"/>
      <c r="BY987" s="27"/>
      <c r="BZ987" s="27"/>
      <c r="CA987" s="27"/>
    </row>
    <row r="988" spans="1:79" ht="13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7"/>
      <c r="BO988" s="27"/>
      <c r="BP988" s="27"/>
      <c r="BQ988" s="27"/>
      <c r="BR988" s="27"/>
      <c r="BS988" s="27"/>
      <c r="BT988" s="27"/>
      <c r="BU988" s="27"/>
      <c r="BV988" s="27"/>
      <c r="BW988" s="27"/>
      <c r="BX988" s="27"/>
      <c r="BY988" s="27"/>
      <c r="BZ988" s="27"/>
      <c r="CA988" s="27"/>
    </row>
    <row r="989" spans="1:79" ht="13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7"/>
      <c r="BS989" s="27"/>
      <c r="BT989" s="27"/>
      <c r="BU989" s="27"/>
      <c r="BV989" s="27"/>
      <c r="BW989" s="27"/>
      <c r="BX989" s="27"/>
      <c r="BY989" s="27"/>
      <c r="BZ989" s="27"/>
      <c r="CA989" s="27"/>
    </row>
    <row r="990" spans="1:79" ht="13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7"/>
      <c r="BN990" s="27"/>
      <c r="BO990" s="27"/>
      <c r="BP990" s="27"/>
      <c r="BQ990" s="27"/>
      <c r="BR990" s="27"/>
      <c r="BS990" s="27"/>
      <c r="BT990" s="27"/>
      <c r="BU990" s="27"/>
      <c r="BV990" s="27"/>
      <c r="BW990" s="27"/>
      <c r="BX990" s="27"/>
      <c r="BY990" s="27"/>
      <c r="BZ990" s="27"/>
      <c r="CA990" s="27"/>
    </row>
    <row r="991" spans="1:79" ht="13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7"/>
      <c r="BO991" s="27"/>
      <c r="BP991" s="27"/>
      <c r="BQ991" s="27"/>
      <c r="BR991" s="27"/>
      <c r="BS991" s="27"/>
      <c r="BT991" s="27"/>
      <c r="BU991" s="27"/>
      <c r="BV991" s="27"/>
      <c r="BW991" s="27"/>
      <c r="BX991" s="27"/>
      <c r="BY991" s="27"/>
      <c r="BZ991" s="27"/>
      <c r="CA991" s="27"/>
    </row>
    <row r="992" spans="1:79" ht="13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7"/>
      <c r="BN992" s="27"/>
      <c r="BO992" s="27"/>
      <c r="BP992" s="27"/>
      <c r="BQ992" s="27"/>
      <c r="BR992" s="27"/>
      <c r="BS992" s="27"/>
      <c r="BT992" s="27"/>
      <c r="BU992" s="27"/>
      <c r="BV992" s="27"/>
      <c r="BW992" s="27"/>
      <c r="BX992" s="27"/>
      <c r="BY992" s="27"/>
      <c r="BZ992" s="27"/>
      <c r="CA992" s="27"/>
    </row>
    <row r="993" spans="1:79" ht="13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7"/>
      <c r="BO993" s="27"/>
      <c r="BP993" s="27"/>
      <c r="BQ993" s="27"/>
      <c r="BR993" s="27"/>
      <c r="BS993" s="27"/>
      <c r="BT993" s="27"/>
      <c r="BU993" s="27"/>
      <c r="BV993" s="27"/>
      <c r="BW993" s="27"/>
      <c r="BX993" s="27"/>
      <c r="BY993" s="27"/>
      <c r="BZ993" s="27"/>
      <c r="CA993" s="27"/>
    </row>
    <row r="994" spans="1:79" ht="13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7"/>
      <c r="BO994" s="27"/>
      <c r="BP994" s="27"/>
      <c r="BQ994" s="27"/>
      <c r="BR994" s="27"/>
      <c r="BS994" s="27"/>
      <c r="BT994" s="27"/>
      <c r="BU994" s="27"/>
      <c r="BV994" s="27"/>
      <c r="BW994" s="27"/>
      <c r="BX994" s="27"/>
      <c r="BY994" s="27"/>
      <c r="BZ994" s="27"/>
      <c r="CA994" s="27"/>
    </row>
    <row r="995" spans="1:79" ht="13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L995" s="27"/>
      <c r="BM995" s="27"/>
      <c r="BN995" s="27"/>
      <c r="BO995" s="27"/>
      <c r="BP995" s="27"/>
      <c r="BQ995" s="27"/>
      <c r="BR995" s="27"/>
      <c r="BS995" s="27"/>
      <c r="BT995" s="27"/>
      <c r="BU995" s="27"/>
      <c r="BV995" s="27"/>
      <c r="BW995" s="27"/>
      <c r="BX995" s="27"/>
      <c r="BY995" s="27"/>
      <c r="BZ995" s="27"/>
      <c r="CA995" s="27"/>
    </row>
    <row r="996" spans="1:79" ht="13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/>
      <c r="BO996" s="27"/>
      <c r="BP996" s="27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</row>
    <row r="997" spans="1:79" ht="13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7"/>
      <c r="BN997" s="27"/>
      <c r="BO997" s="27"/>
      <c r="BP997" s="27"/>
      <c r="BQ997" s="27"/>
      <c r="BR997" s="27"/>
      <c r="BS997" s="27"/>
      <c r="BT997" s="27"/>
      <c r="BU997" s="27"/>
      <c r="BV997" s="27"/>
      <c r="BW997" s="27"/>
      <c r="BX997" s="27"/>
      <c r="BY997" s="27"/>
      <c r="BZ997" s="27"/>
      <c r="CA997" s="27"/>
    </row>
    <row r="998" spans="1:79" ht="13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27"/>
      <c r="BN998" s="27"/>
      <c r="BO998" s="27"/>
      <c r="BP998" s="27"/>
      <c r="BQ998" s="27"/>
      <c r="BR998" s="27"/>
      <c r="BS998" s="27"/>
      <c r="BT998" s="27"/>
      <c r="BU998" s="27"/>
      <c r="BV998" s="27"/>
      <c r="BW998" s="27"/>
      <c r="BX998" s="27"/>
      <c r="BY998" s="27"/>
      <c r="BZ998" s="27"/>
      <c r="CA998" s="27"/>
    </row>
    <row r="999" spans="1:79" ht="13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27"/>
      <c r="BH999" s="27"/>
      <c r="BI999" s="27"/>
      <c r="BJ999" s="27"/>
      <c r="BK999" s="27"/>
      <c r="BL999" s="27"/>
      <c r="BM999" s="27"/>
      <c r="BN999" s="27"/>
      <c r="BO999" s="27"/>
      <c r="BP999" s="27"/>
      <c r="BQ999" s="27"/>
      <c r="BR999" s="27"/>
      <c r="BS999" s="27"/>
      <c r="BT999" s="27"/>
      <c r="BU999" s="27"/>
      <c r="BV999" s="27"/>
      <c r="BW999" s="27"/>
      <c r="BX999" s="27"/>
      <c r="BY999" s="27"/>
      <c r="BZ999" s="27"/>
      <c r="CA999" s="27"/>
    </row>
    <row r="1000" spans="1:79" ht="13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</row>
    <row r="1001" spans="1:79" ht="13">
      <c r="A1001" s="27"/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27"/>
      <c r="AZ1001" s="27"/>
      <c r="BA1001" s="27"/>
      <c r="BB1001" s="27"/>
      <c r="BC1001" s="27"/>
      <c r="BD1001" s="27"/>
      <c r="BE1001" s="27"/>
      <c r="BF1001" s="27"/>
      <c r="BG1001" s="27"/>
      <c r="BH1001" s="27"/>
      <c r="BI1001" s="27"/>
      <c r="BJ1001" s="27"/>
      <c r="BK1001" s="27"/>
      <c r="BL1001" s="27"/>
      <c r="BM1001" s="27"/>
      <c r="BN1001" s="27"/>
      <c r="BO1001" s="27"/>
      <c r="BP1001" s="27"/>
      <c r="BQ1001" s="27"/>
      <c r="BR1001" s="27"/>
      <c r="BS1001" s="27"/>
      <c r="BT1001" s="27"/>
      <c r="BU1001" s="27"/>
      <c r="BV1001" s="27"/>
      <c r="BW1001" s="27"/>
      <c r="BX1001" s="27"/>
      <c r="BY1001" s="27"/>
      <c r="BZ1001" s="27"/>
      <c r="CA1001" s="27"/>
    </row>
  </sheetData>
  <mergeCells count="4">
    <mergeCell ref="A3:A5"/>
    <mergeCell ref="B3:B5"/>
    <mergeCell ref="BC3:BC5"/>
    <mergeCell ref="A51:B51"/>
  </mergeCells>
  <hyperlinks>
    <hyperlink ref="A55" r:id="rId1" xr:uid="{00000000-0004-0000-0C00-000000000000}"/>
    <hyperlink ref="A1" location="Зміст!A1" display="Зміст" xr:uid="{E471973E-1AF5-2E46-92CB-7EBFAEAE72C6}"/>
  </hyperlinks>
  <pageMargins left="0.7" right="0.7" top="0.75" bottom="0.75" header="0" footer="0"/>
  <pageSetup orientation="landscape"/>
  <headerFooter>
    <oddFooter>&amp;R&amp;F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998"/>
  <sheetViews>
    <sheetView tabSelected="1" topLeftCell="A6" workbookViewId="0">
      <selection activeCell="A5" sqref="A5"/>
    </sheetView>
  </sheetViews>
  <sheetFormatPr baseColWidth="10" defaultColWidth="12.6640625" defaultRowHeight="15.75" customHeight="1"/>
  <cols>
    <col min="1" max="1" width="28.83203125" customWidth="1"/>
    <col min="2" max="2" width="21.1640625" customWidth="1"/>
    <col min="3" max="3" width="55.6640625" customWidth="1"/>
    <col min="4" max="4" width="14" customWidth="1"/>
    <col min="5" max="5" width="12.33203125" customWidth="1"/>
    <col min="6" max="6" width="13.83203125" customWidth="1"/>
    <col min="7" max="7" width="12.1640625" customWidth="1"/>
    <col min="8" max="8" width="16.1640625" customWidth="1"/>
    <col min="9" max="9" width="12" customWidth="1"/>
    <col min="10" max="10" width="15" customWidth="1"/>
    <col min="11" max="11" width="12.33203125" customWidth="1"/>
    <col min="12" max="12" width="11.6640625" customWidth="1"/>
    <col min="13" max="13" width="12.33203125" customWidth="1"/>
    <col min="14" max="14" width="15.6640625" customWidth="1"/>
    <col min="15" max="15" width="11.83203125" customWidth="1"/>
    <col min="16" max="16" width="16.1640625" customWidth="1"/>
    <col min="17" max="17" width="12.5" customWidth="1"/>
    <col min="18" max="18" width="16.1640625" customWidth="1"/>
    <col min="19" max="27" width="7.6640625" customWidth="1"/>
  </cols>
  <sheetData>
    <row r="1" spans="1:27" ht="18">
      <c r="A1" s="327" t="s">
        <v>1315</v>
      </c>
    </row>
    <row r="2" spans="1:27" ht="35.25" customHeight="1" thickBot="1">
      <c r="A2" s="559" t="s">
        <v>1351</v>
      </c>
      <c r="B2" s="271"/>
      <c r="C2" s="27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"/>
      <c r="T2" s="27"/>
      <c r="U2" s="27"/>
      <c r="V2" s="27"/>
      <c r="W2" s="27"/>
      <c r="X2" s="27"/>
      <c r="Y2" s="27"/>
      <c r="Z2" s="27"/>
      <c r="AA2" s="27"/>
    </row>
    <row r="3" spans="1:27" ht="24" customHeight="1" thickBot="1">
      <c r="A3" s="560"/>
      <c r="D3" s="556" t="s">
        <v>1109</v>
      </c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8"/>
      <c r="R3" s="544"/>
      <c r="S3" s="27"/>
      <c r="T3" s="27"/>
      <c r="U3" s="27"/>
      <c r="V3" s="27"/>
      <c r="W3" s="27"/>
      <c r="X3" s="27"/>
      <c r="Y3" s="27"/>
      <c r="Z3" s="27"/>
      <c r="AA3" s="27"/>
    </row>
    <row r="4" spans="1:27" ht="30" customHeight="1" thickBot="1">
      <c r="D4" s="567" t="s">
        <v>1112</v>
      </c>
      <c r="E4" s="568"/>
      <c r="F4" s="567" t="s">
        <v>1113</v>
      </c>
      <c r="G4" s="568"/>
      <c r="H4" s="567" t="s">
        <v>1114</v>
      </c>
      <c r="I4" s="568"/>
      <c r="J4" s="567" t="s">
        <v>1115</v>
      </c>
      <c r="K4" s="568"/>
      <c r="L4" s="567" t="s">
        <v>1116</v>
      </c>
      <c r="M4" s="568"/>
      <c r="N4" s="567" t="s">
        <v>1117</v>
      </c>
      <c r="O4" s="569"/>
      <c r="P4" s="570" t="s">
        <v>1110</v>
      </c>
      <c r="Q4" s="571"/>
      <c r="R4" s="577"/>
      <c r="S4" s="27"/>
      <c r="T4" s="27"/>
      <c r="U4" s="27"/>
      <c r="V4" s="27"/>
      <c r="W4" s="27"/>
      <c r="X4" s="27"/>
      <c r="Y4" s="27"/>
      <c r="Z4" s="27"/>
      <c r="AA4" s="27"/>
    </row>
    <row r="5" spans="1:27" ht="141" customHeight="1" thickBot="1">
      <c r="A5" s="577" t="s">
        <v>1107</v>
      </c>
      <c r="B5" s="577" t="s">
        <v>923</v>
      </c>
      <c r="C5" s="577" t="s">
        <v>1108</v>
      </c>
      <c r="D5" s="564" t="s">
        <v>1124</v>
      </c>
      <c r="E5" s="562" t="s">
        <v>1119</v>
      </c>
      <c r="F5" s="565" t="s">
        <v>1125</v>
      </c>
      <c r="G5" s="562" t="s">
        <v>1490</v>
      </c>
      <c r="H5" s="565" t="s">
        <v>1118</v>
      </c>
      <c r="I5" s="563" t="s">
        <v>1491</v>
      </c>
      <c r="J5" s="565" t="s">
        <v>1120</v>
      </c>
      <c r="K5" s="562" t="s">
        <v>1492</v>
      </c>
      <c r="L5" s="564" t="s">
        <v>1121</v>
      </c>
      <c r="M5" s="563" t="s">
        <v>1493</v>
      </c>
      <c r="N5" s="565" t="s">
        <v>1122</v>
      </c>
      <c r="O5" s="562" t="s">
        <v>1494</v>
      </c>
      <c r="P5" s="564" t="s">
        <v>1123</v>
      </c>
      <c r="Q5" s="562" t="s">
        <v>1495</v>
      </c>
      <c r="R5" s="566" t="s">
        <v>1111</v>
      </c>
      <c r="S5" s="27"/>
      <c r="T5" s="27"/>
      <c r="U5" s="27"/>
      <c r="V5" s="27"/>
      <c r="W5" s="27"/>
      <c r="X5" s="27"/>
      <c r="Y5" s="27"/>
      <c r="Z5" s="27"/>
      <c r="AA5" s="27"/>
    </row>
    <row r="6" spans="1:27" ht="14.25" customHeight="1">
      <c r="A6" s="578">
        <v>1</v>
      </c>
      <c r="B6" s="579" t="s">
        <v>508</v>
      </c>
      <c r="C6" s="580" t="s">
        <v>855</v>
      </c>
      <c r="D6" s="561">
        <v>97.5</v>
      </c>
      <c r="E6" s="552">
        <v>16</v>
      </c>
      <c r="F6" s="551">
        <v>1868</v>
      </c>
      <c r="G6" s="552">
        <v>6</v>
      </c>
      <c r="H6" s="291">
        <v>19.7</v>
      </c>
      <c r="I6" s="6">
        <v>2</v>
      </c>
      <c r="J6" s="554">
        <v>0.36399999999999999</v>
      </c>
      <c r="K6" s="552">
        <v>5</v>
      </c>
      <c r="L6" s="555">
        <v>7.5</v>
      </c>
      <c r="M6" s="6">
        <v>11</v>
      </c>
      <c r="N6" s="554">
        <v>1.2609999999999999</v>
      </c>
      <c r="O6" s="552">
        <v>1</v>
      </c>
      <c r="P6" s="275">
        <v>14033.69</v>
      </c>
      <c r="Q6" s="6">
        <v>1</v>
      </c>
      <c r="R6" s="549">
        <v>42</v>
      </c>
      <c r="S6" s="27"/>
      <c r="T6" s="27"/>
      <c r="U6" s="27"/>
      <c r="V6" s="27"/>
      <c r="W6" s="27"/>
      <c r="X6" s="27"/>
      <c r="Y6" s="27"/>
      <c r="Z6" s="27"/>
      <c r="AA6" s="27"/>
    </row>
    <row r="7" spans="1:27" ht="14.25" customHeight="1">
      <c r="A7" s="546">
        <v>2</v>
      </c>
      <c r="B7" s="273" t="s">
        <v>500</v>
      </c>
      <c r="C7" s="294" t="s">
        <v>864</v>
      </c>
      <c r="D7" s="278">
        <v>90.8</v>
      </c>
      <c r="E7" s="279">
        <v>21</v>
      </c>
      <c r="F7" s="278">
        <v>1818</v>
      </c>
      <c r="G7" s="280">
        <v>7</v>
      </c>
      <c r="H7" s="281">
        <v>15.71</v>
      </c>
      <c r="I7" s="282">
        <v>5</v>
      </c>
      <c r="J7" s="283">
        <v>0.36299999999999999</v>
      </c>
      <c r="K7" s="280">
        <v>6</v>
      </c>
      <c r="L7" s="284">
        <v>4.8</v>
      </c>
      <c r="M7" s="282">
        <v>1</v>
      </c>
      <c r="N7" s="283">
        <v>1.139</v>
      </c>
      <c r="O7" s="280">
        <v>4</v>
      </c>
      <c r="P7" s="285">
        <v>13306.96</v>
      </c>
      <c r="Q7" s="282">
        <v>2</v>
      </c>
      <c r="R7" s="146">
        <v>46</v>
      </c>
      <c r="S7" s="27"/>
      <c r="T7" s="27"/>
      <c r="U7" s="27"/>
      <c r="V7" s="27"/>
      <c r="W7" s="27"/>
      <c r="X7" s="27"/>
      <c r="Y7" s="27"/>
      <c r="Z7" s="27"/>
      <c r="AA7" s="27"/>
    </row>
    <row r="8" spans="1:27" ht="14.25" customHeight="1">
      <c r="A8" s="545">
        <v>3</v>
      </c>
      <c r="B8" s="273" t="s">
        <v>498</v>
      </c>
      <c r="C8" s="286" t="s">
        <v>822</v>
      </c>
      <c r="D8" s="278">
        <v>96.4</v>
      </c>
      <c r="E8" s="280">
        <v>17</v>
      </c>
      <c r="F8" s="278">
        <v>2004</v>
      </c>
      <c r="G8" s="280">
        <v>4</v>
      </c>
      <c r="H8" s="281">
        <v>18.79</v>
      </c>
      <c r="I8" s="282">
        <v>3</v>
      </c>
      <c r="J8" s="283">
        <v>0.41599999999999998</v>
      </c>
      <c r="K8" s="280">
        <v>2</v>
      </c>
      <c r="L8" s="284">
        <v>8.1</v>
      </c>
      <c r="M8" s="282">
        <v>14</v>
      </c>
      <c r="N8" s="283">
        <v>1.0489999999999999</v>
      </c>
      <c r="O8" s="280">
        <v>9</v>
      </c>
      <c r="P8" s="285">
        <v>11915.18</v>
      </c>
      <c r="Q8" s="280">
        <v>4</v>
      </c>
      <c r="R8" s="548">
        <v>53</v>
      </c>
      <c r="S8" s="27"/>
      <c r="T8" s="27"/>
      <c r="U8" s="27"/>
      <c r="V8" s="27"/>
      <c r="W8" s="27"/>
      <c r="X8" s="27"/>
      <c r="Y8" s="27"/>
      <c r="Z8" s="27"/>
      <c r="AA8" s="27"/>
    </row>
    <row r="9" spans="1:27" ht="14.25" customHeight="1">
      <c r="A9" s="546">
        <v>4</v>
      </c>
      <c r="B9" s="273" t="s">
        <v>797</v>
      </c>
      <c r="C9" s="287" t="s">
        <v>873</v>
      </c>
      <c r="D9" s="278">
        <v>130.1</v>
      </c>
      <c r="E9" s="280">
        <v>3</v>
      </c>
      <c r="F9" s="278">
        <v>2652</v>
      </c>
      <c r="G9" s="280">
        <v>1</v>
      </c>
      <c r="H9" s="281">
        <v>13.77</v>
      </c>
      <c r="I9" s="282">
        <v>8</v>
      </c>
      <c r="J9" s="283">
        <v>0.441</v>
      </c>
      <c r="K9" s="280">
        <v>1</v>
      </c>
      <c r="L9" s="284">
        <v>11.3</v>
      </c>
      <c r="M9" s="282">
        <v>19</v>
      </c>
      <c r="N9" s="283">
        <v>1.0129999999999999</v>
      </c>
      <c r="O9" s="280">
        <v>11</v>
      </c>
      <c r="P9" s="285">
        <v>6512</v>
      </c>
      <c r="Q9" s="280">
        <v>30</v>
      </c>
      <c r="R9" s="146">
        <v>73</v>
      </c>
      <c r="S9" s="27"/>
      <c r="T9" s="27"/>
      <c r="U9" s="27"/>
      <c r="V9" s="27"/>
      <c r="W9" s="27"/>
      <c r="X9" s="27"/>
      <c r="Y9" s="27"/>
      <c r="Z9" s="27"/>
      <c r="AA9" s="27"/>
    </row>
    <row r="10" spans="1:27" ht="18" customHeight="1">
      <c r="A10" s="545">
        <v>5</v>
      </c>
      <c r="B10" s="288" t="s">
        <v>710</v>
      </c>
      <c r="C10" s="289" t="s">
        <v>852</v>
      </c>
      <c r="D10" s="290">
        <v>137</v>
      </c>
      <c r="E10" s="274">
        <v>1</v>
      </c>
      <c r="F10" s="290">
        <v>1961</v>
      </c>
      <c r="G10" s="274">
        <v>5</v>
      </c>
      <c r="H10" s="291">
        <v>8.83</v>
      </c>
      <c r="I10" s="6">
        <v>19</v>
      </c>
      <c r="J10" s="292">
        <v>0.25800000000000001</v>
      </c>
      <c r="K10" s="274">
        <v>12</v>
      </c>
      <c r="L10" s="293">
        <v>9.6999999999999993</v>
      </c>
      <c r="M10" s="6">
        <v>18</v>
      </c>
      <c r="N10" s="292">
        <v>1.0620000000000001</v>
      </c>
      <c r="O10" s="274">
        <v>8</v>
      </c>
      <c r="P10" s="275">
        <v>10095.700000000001</v>
      </c>
      <c r="Q10" s="6">
        <v>11</v>
      </c>
      <c r="R10" s="548">
        <v>74</v>
      </c>
      <c r="S10" s="27"/>
      <c r="T10" s="27"/>
      <c r="U10" s="27"/>
      <c r="V10" s="27"/>
      <c r="W10" s="27"/>
      <c r="X10" s="27"/>
      <c r="Y10" s="27"/>
      <c r="Z10" s="27"/>
      <c r="AA10" s="27"/>
    </row>
    <row r="11" spans="1:27" ht="14.25" customHeight="1">
      <c r="A11" s="385">
        <v>6</v>
      </c>
      <c r="B11" s="273" t="s">
        <v>714</v>
      </c>
      <c r="C11" s="277" t="s">
        <v>869</v>
      </c>
      <c r="D11" s="278">
        <v>93.1</v>
      </c>
      <c r="E11" s="280">
        <v>20</v>
      </c>
      <c r="F11" s="278">
        <v>1620</v>
      </c>
      <c r="G11" s="280">
        <v>11</v>
      </c>
      <c r="H11" s="281">
        <v>14.71</v>
      </c>
      <c r="I11" s="282">
        <v>6</v>
      </c>
      <c r="J11" s="283">
        <v>0.41599999999999998</v>
      </c>
      <c r="K11" s="280">
        <v>2</v>
      </c>
      <c r="L11" s="284">
        <v>6.6</v>
      </c>
      <c r="M11" s="282">
        <v>6</v>
      </c>
      <c r="N11" s="283">
        <v>0.96199999999999997</v>
      </c>
      <c r="O11" s="280">
        <v>18</v>
      </c>
      <c r="P11" s="285">
        <v>9370</v>
      </c>
      <c r="Q11" s="280">
        <v>19</v>
      </c>
      <c r="R11" s="549">
        <v>82</v>
      </c>
      <c r="S11" s="27"/>
      <c r="T11" s="27"/>
      <c r="U11" s="27"/>
      <c r="V11" s="27"/>
      <c r="W11" s="27"/>
      <c r="X11" s="27"/>
      <c r="Y11" s="27"/>
      <c r="Z11" s="27"/>
      <c r="AA11" s="27"/>
    </row>
    <row r="12" spans="1:27" ht="14.25" customHeight="1">
      <c r="A12" s="545">
        <v>7</v>
      </c>
      <c r="B12" s="273" t="s">
        <v>695</v>
      </c>
      <c r="C12" s="287" t="s">
        <v>816</v>
      </c>
      <c r="D12" s="290">
        <v>100.5</v>
      </c>
      <c r="E12" s="274">
        <v>14</v>
      </c>
      <c r="F12" s="290">
        <v>1574</v>
      </c>
      <c r="G12" s="274">
        <v>14</v>
      </c>
      <c r="H12" s="291">
        <v>14.41</v>
      </c>
      <c r="I12" s="6">
        <v>7</v>
      </c>
      <c r="J12" s="292">
        <v>0.35599999999999998</v>
      </c>
      <c r="K12" s="274">
        <v>7</v>
      </c>
      <c r="L12" s="293">
        <v>8.3000000000000007</v>
      </c>
      <c r="M12" s="6">
        <v>15</v>
      </c>
      <c r="N12" s="292">
        <v>1.0149999999999999</v>
      </c>
      <c r="O12" s="274">
        <v>10</v>
      </c>
      <c r="P12" s="275">
        <v>9279</v>
      </c>
      <c r="Q12" s="6">
        <v>21</v>
      </c>
      <c r="R12" s="146">
        <v>88</v>
      </c>
      <c r="S12" s="27"/>
      <c r="T12" s="27"/>
      <c r="U12" s="27"/>
      <c r="V12" s="27"/>
      <c r="W12" s="27"/>
      <c r="X12" s="27"/>
      <c r="Y12" s="27"/>
      <c r="Z12" s="27"/>
      <c r="AA12" s="27"/>
    </row>
    <row r="13" spans="1:27" ht="14.25" customHeight="1">
      <c r="A13" s="546">
        <v>8</v>
      </c>
      <c r="B13" s="273" t="s">
        <v>506</v>
      </c>
      <c r="C13" s="287" t="s">
        <v>1403</v>
      </c>
      <c r="D13" s="278">
        <v>102.6</v>
      </c>
      <c r="E13" s="280">
        <v>12</v>
      </c>
      <c r="F13" s="278">
        <v>962</v>
      </c>
      <c r="G13" s="280">
        <v>25</v>
      </c>
      <c r="H13" s="281">
        <v>10.67</v>
      </c>
      <c r="I13" s="282">
        <v>12</v>
      </c>
      <c r="J13" s="283">
        <v>0.189</v>
      </c>
      <c r="K13" s="280">
        <v>21</v>
      </c>
      <c r="L13" s="284">
        <v>6.3</v>
      </c>
      <c r="M13" s="282">
        <v>5</v>
      </c>
      <c r="N13" s="283">
        <v>1.1020000000000001</v>
      </c>
      <c r="O13" s="280">
        <v>7</v>
      </c>
      <c r="P13" s="285">
        <v>10705.92</v>
      </c>
      <c r="Q13" s="280">
        <v>9</v>
      </c>
      <c r="R13" s="548">
        <v>91</v>
      </c>
      <c r="S13" s="27"/>
      <c r="T13" s="27"/>
      <c r="U13" s="27"/>
      <c r="V13" s="27"/>
      <c r="W13" s="27"/>
      <c r="X13" s="27"/>
      <c r="Y13" s="27"/>
      <c r="Z13" s="27"/>
      <c r="AA13" s="27"/>
    </row>
    <row r="14" spans="1:27" ht="14.25" customHeight="1">
      <c r="A14" s="545">
        <v>8</v>
      </c>
      <c r="B14" s="273" t="s">
        <v>716</v>
      </c>
      <c r="C14" s="294" t="s">
        <v>880</v>
      </c>
      <c r="D14" s="290">
        <v>101</v>
      </c>
      <c r="E14" s="274">
        <v>13</v>
      </c>
      <c r="F14" s="290">
        <v>904</v>
      </c>
      <c r="G14" s="274">
        <v>26</v>
      </c>
      <c r="H14" s="291">
        <v>19.82</v>
      </c>
      <c r="I14" s="6">
        <v>1</v>
      </c>
      <c r="J14" s="292">
        <v>0.41</v>
      </c>
      <c r="K14" s="274">
        <v>3</v>
      </c>
      <c r="L14" s="293">
        <v>9.1</v>
      </c>
      <c r="M14" s="6">
        <v>17</v>
      </c>
      <c r="N14" s="292">
        <v>0.88200000000000001</v>
      </c>
      <c r="O14" s="274">
        <v>26</v>
      </c>
      <c r="P14" s="275">
        <v>11598</v>
      </c>
      <c r="Q14" s="6">
        <v>5</v>
      </c>
      <c r="R14" s="146">
        <v>91</v>
      </c>
      <c r="S14" s="27"/>
      <c r="T14" s="27"/>
      <c r="U14" s="27"/>
      <c r="V14" s="27"/>
      <c r="W14" s="27"/>
      <c r="X14" s="27"/>
      <c r="Y14" s="27"/>
      <c r="Z14" s="27"/>
      <c r="AA14" s="27"/>
    </row>
    <row r="15" spans="1:27" ht="14.25" customHeight="1">
      <c r="A15" s="546">
        <v>9</v>
      </c>
      <c r="B15" s="273" t="s">
        <v>486</v>
      </c>
      <c r="C15" s="287" t="s">
        <v>857</v>
      </c>
      <c r="D15" s="278">
        <v>136</v>
      </c>
      <c r="E15" s="280">
        <v>2</v>
      </c>
      <c r="F15" s="278">
        <v>1479</v>
      </c>
      <c r="G15" s="280">
        <v>16</v>
      </c>
      <c r="H15" s="281">
        <v>12.46</v>
      </c>
      <c r="I15" s="282">
        <v>9</v>
      </c>
      <c r="J15" s="283">
        <v>0.26400000000000001</v>
      </c>
      <c r="K15" s="280">
        <v>10</v>
      </c>
      <c r="L15" s="284">
        <v>13.5</v>
      </c>
      <c r="M15" s="282">
        <v>21</v>
      </c>
      <c r="N15" s="283">
        <v>0.83499999999999996</v>
      </c>
      <c r="O15" s="280">
        <v>28</v>
      </c>
      <c r="P15" s="285">
        <v>10779.61</v>
      </c>
      <c r="Q15" s="280">
        <v>8</v>
      </c>
      <c r="R15" s="146">
        <v>94</v>
      </c>
      <c r="S15" s="27"/>
      <c r="T15" s="27"/>
      <c r="U15" s="27"/>
      <c r="V15" s="27"/>
      <c r="W15" s="27"/>
      <c r="X15" s="27"/>
      <c r="Y15" s="27"/>
      <c r="Z15" s="27"/>
      <c r="AA15" s="27"/>
    </row>
    <row r="16" spans="1:27" ht="14.25" customHeight="1">
      <c r="A16" s="545">
        <v>10</v>
      </c>
      <c r="B16" s="273" t="s">
        <v>510</v>
      </c>
      <c r="C16" s="295" t="s">
        <v>836</v>
      </c>
      <c r="D16" s="290">
        <v>94.4</v>
      </c>
      <c r="E16" s="274">
        <v>19</v>
      </c>
      <c r="F16" s="290">
        <v>702</v>
      </c>
      <c r="G16" s="274">
        <v>29</v>
      </c>
      <c r="H16" s="291">
        <v>16.07</v>
      </c>
      <c r="I16" s="6">
        <v>4</v>
      </c>
      <c r="J16" s="292">
        <v>0.29799999999999999</v>
      </c>
      <c r="K16" s="274">
        <v>8</v>
      </c>
      <c r="L16" s="293">
        <v>6.3</v>
      </c>
      <c r="M16" s="6">
        <v>5</v>
      </c>
      <c r="N16" s="292">
        <v>0.85499999999999998</v>
      </c>
      <c r="O16" s="274">
        <v>27</v>
      </c>
      <c r="P16" s="275">
        <v>13283.03</v>
      </c>
      <c r="Q16" s="6">
        <v>3</v>
      </c>
      <c r="R16" s="146">
        <v>95</v>
      </c>
      <c r="S16" s="27"/>
      <c r="T16" s="27"/>
      <c r="U16" s="27"/>
      <c r="V16" s="27"/>
      <c r="W16" s="27"/>
      <c r="X16" s="27"/>
      <c r="Y16" s="27"/>
      <c r="Z16" s="27"/>
      <c r="AA16" s="27"/>
    </row>
    <row r="17" spans="1:27" ht="14.25" customHeight="1">
      <c r="A17" s="546">
        <v>10</v>
      </c>
      <c r="B17" s="273" t="s">
        <v>702</v>
      </c>
      <c r="C17" s="287" t="s">
        <v>1126</v>
      </c>
      <c r="D17" s="278">
        <v>104.6</v>
      </c>
      <c r="E17" s="280">
        <v>11</v>
      </c>
      <c r="F17" s="278">
        <v>1486</v>
      </c>
      <c r="G17" s="280">
        <v>15</v>
      </c>
      <c r="H17" s="281">
        <v>8.9499999999999993</v>
      </c>
      <c r="I17" s="282">
        <v>18</v>
      </c>
      <c r="J17" s="283">
        <v>0.27400000000000002</v>
      </c>
      <c r="K17" s="280">
        <v>9</v>
      </c>
      <c r="L17" s="284">
        <v>7.4</v>
      </c>
      <c r="M17" s="282">
        <v>10</v>
      </c>
      <c r="N17" s="283">
        <v>0.999</v>
      </c>
      <c r="O17" s="280">
        <v>14</v>
      </c>
      <c r="P17" s="285">
        <v>9464</v>
      </c>
      <c r="Q17" s="280">
        <v>18</v>
      </c>
      <c r="R17" s="146">
        <v>95</v>
      </c>
      <c r="S17" s="27"/>
      <c r="T17" s="27"/>
      <c r="U17" s="27"/>
      <c r="V17" s="27"/>
      <c r="W17" s="27"/>
      <c r="X17" s="27"/>
      <c r="Y17" s="27"/>
      <c r="Z17" s="27"/>
      <c r="AA17" s="27"/>
    </row>
    <row r="18" spans="1:27" ht="14.25" customHeight="1">
      <c r="A18" s="545">
        <v>11</v>
      </c>
      <c r="B18" s="273" t="s">
        <v>681</v>
      </c>
      <c r="C18" s="277" t="s">
        <v>898</v>
      </c>
      <c r="D18" s="290">
        <v>100.3</v>
      </c>
      <c r="E18" s="274">
        <v>15</v>
      </c>
      <c r="F18" s="290">
        <v>1648</v>
      </c>
      <c r="G18" s="274">
        <v>9</v>
      </c>
      <c r="H18" s="291">
        <v>12.14</v>
      </c>
      <c r="I18" s="6">
        <v>10</v>
      </c>
      <c r="J18" s="292">
        <v>0.38300000000000001</v>
      </c>
      <c r="K18" s="274">
        <v>4</v>
      </c>
      <c r="L18" s="293">
        <v>7.6</v>
      </c>
      <c r="M18" s="6">
        <v>12</v>
      </c>
      <c r="N18" s="292">
        <v>0.93799999999999994</v>
      </c>
      <c r="O18" s="274">
        <v>22</v>
      </c>
      <c r="P18" s="275">
        <v>8550</v>
      </c>
      <c r="Q18" s="6">
        <v>26</v>
      </c>
      <c r="R18" s="146">
        <v>98</v>
      </c>
      <c r="S18" s="27"/>
      <c r="T18" s="27"/>
      <c r="U18" s="27"/>
      <c r="V18" s="27"/>
      <c r="W18" s="27"/>
      <c r="X18" s="27"/>
      <c r="Y18" s="27"/>
      <c r="Z18" s="27"/>
      <c r="AA18" s="27"/>
    </row>
    <row r="19" spans="1:27" ht="14.25" customHeight="1">
      <c r="A19" s="546">
        <v>12</v>
      </c>
      <c r="B19" s="273" t="s">
        <v>693</v>
      </c>
      <c r="C19" s="277" t="s">
        <v>1127</v>
      </c>
      <c r="D19" s="278">
        <v>106.2</v>
      </c>
      <c r="E19" s="280">
        <v>10</v>
      </c>
      <c r="F19" s="278">
        <v>2100</v>
      </c>
      <c r="G19" s="280">
        <v>3</v>
      </c>
      <c r="H19" s="281">
        <v>7.93</v>
      </c>
      <c r="I19" s="282">
        <v>22</v>
      </c>
      <c r="J19" s="283">
        <v>0.223</v>
      </c>
      <c r="K19" s="280">
        <v>15</v>
      </c>
      <c r="L19" s="284">
        <v>7.9</v>
      </c>
      <c r="M19" s="282">
        <v>13</v>
      </c>
      <c r="N19" s="283">
        <v>0.93899999999999995</v>
      </c>
      <c r="O19" s="280">
        <v>21</v>
      </c>
      <c r="P19" s="285">
        <v>9672</v>
      </c>
      <c r="Q19" s="280">
        <v>17</v>
      </c>
      <c r="R19" s="146">
        <v>101</v>
      </c>
      <c r="S19" s="27"/>
      <c r="T19" s="27"/>
      <c r="U19" s="27"/>
      <c r="V19" s="27"/>
      <c r="W19" s="27"/>
      <c r="X19" s="27"/>
      <c r="Y19" s="27"/>
      <c r="Z19" s="27"/>
      <c r="AA19" s="27"/>
    </row>
    <row r="20" spans="1:27" ht="14.25" customHeight="1">
      <c r="A20" s="545">
        <v>13</v>
      </c>
      <c r="B20" s="273" t="s">
        <v>670</v>
      </c>
      <c r="C20" s="277" t="s">
        <v>887</v>
      </c>
      <c r="D20" s="290">
        <v>120</v>
      </c>
      <c r="E20" s="274">
        <v>7</v>
      </c>
      <c r="F20" s="290">
        <v>2601</v>
      </c>
      <c r="G20" s="274">
        <v>2</v>
      </c>
      <c r="H20" s="291">
        <v>7.95</v>
      </c>
      <c r="I20" s="6">
        <v>21</v>
      </c>
      <c r="J20" s="292">
        <v>0.217</v>
      </c>
      <c r="K20" s="274">
        <v>16</v>
      </c>
      <c r="L20" s="293">
        <v>8.3000000000000007</v>
      </c>
      <c r="M20" s="6">
        <v>15</v>
      </c>
      <c r="N20" s="292">
        <v>0.96299999999999997</v>
      </c>
      <c r="O20" s="274">
        <v>17</v>
      </c>
      <c r="P20" s="275">
        <v>8382</v>
      </c>
      <c r="Q20" s="6">
        <v>27</v>
      </c>
      <c r="R20" s="146">
        <v>105</v>
      </c>
      <c r="S20" s="27"/>
      <c r="T20" s="27"/>
      <c r="U20" s="27"/>
      <c r="V20" s="27"/>
      <c r="W20" s="27"/>
      <c r="X20" s="27"/>
      <c r="Y20" s="27"/>
      <c r="Z20" s="27"/>
      <c r="AA20" s="27"/>
    </row>
    <row r="21" spans="1:27" ht="14.25" customHeight="1">
      <c r="A21" s="546">
        <v>14</v>
      </c>
      <c r="B21" s="273" t="s">
        <v>686</v>
      </c>
      <c r="C21" s="286" t="s">
        <v>1430</v>
      </c>
      <c r="D21" s="284">
        <v>90.5</v>
      </c>
      <c r="E21" s="280">
        <v>22</v>
      </c>
      <c r="F21" s="278">
        <v>1608</v>
      </c>
      <c r="G21" s="280">
        <v>12</v>
      </c>
      <c r="H21" s="281">
        <v>7.5</v>
      </c>
      <c r="I21" s="282">
        <v>24</v>
      </c>
      <c r="J21" s="283">
        <v>0.19500000000000001</v>
      </c>
      <c r="K21" s="280">
        <v>18</v>
      </c>
      <c r="L21" s="284">
        <v>6</v>
      </c>
      <c r="M21" s="282">
        <v>4</v>
      </c>
      <c r="N21" s="283">
        <v>1.143</v>
      </c>
      <c r="O21" s="280">
        <v>3</v>
      </c>
      <c r="P21" s="285">
        <v>9032</v>
      </c>
      <c r="Q21" s="280">
        <v>24</v>
      </c>
      <c r="R21" s="146">
        <v>107</v>
      </c>
      <c r="S21" s="27"/>
      <c r="T21" s="27"/>
      <c r="U21" s="27"/>
      <c r="V21" s="27"/>
      <c r="W21" s="27"/>
      <c r="X21" s="27"/>
      <c r="Y21" s="27"/>
      <c r="Z21" s="27"/>
      <c r="AA21" s="27"/>
    </row>
    <row r="22" spans="1:27" ht="14.25" customHeight="1">
      <c r="A22" s="545">
        <v>15</v>
      </c>
      <c r="B22" s="273" t="s">
        <v>504</v>
      </c>
      <c r="C22" s="287" t="s">
        <v>829</v>
      </c>
      <c r="D22" s="290">
        <v>85.9</v>
      </c>
      <c r="E22" s="274">
        <v>23</v>
      </c>
      <c r="F22" s="290">
        <v>1171</v>
      </c>
      <c r="G22" s="274">
        <v>21</v>
      </c>
      <c r="H22" s="291">
        <v>9.6999999999999993</v>
      </c>
      <c r="I22" s="6">
        <v>13</v>
      </c>
      <c r="J22" s="292">
        <v>0.25</v>
      </c>
      <c r="K22" s="274">
        <v>13</v>
      </c>
      <c r="L22" s="293">
        <v>8.3000000000000007</v>
      </c>
      <c r="M22" s="6">
        <v>15</v>
      </c>
      <c r="N22" s="292">
        <v>1.1060000000000001</v>
      </c>
      <c r="O22" s="274">
        <v>5</v>
      </c>
      <c r="P22" s="275">
        <v>9248.7800000000007</v>
      </c>
      <c r="Q22" s="6">
        <v>22</v>
      </c>
      <c r="R22" s="146">
        <v>112</v>
      </c>
      <c r="S22" s="27"/>
      <c r="T22" s="27"/>
      <c r="U22" s="27"/>
      <c r="V22" s="27"/>
      <c r="W22" s="27"/>
      <c r="X22" s="27"/>
      <c r="Y22" s="27"/>
      <c r="Z22" s="27"/>
      <c r="AA22" s="27"/>
    </row>
    <row r="23" spans="1:27" ht="14.25" customHeight="1">
      <c r="A23" s="545">
        <v>16</v>
      </c>
      <c r="B23" s="273" t="s">
        <v>704</v>
      </c>
      <c r="C23" s="287" t="s">
        <v>839</v>
      </c>
      <c r="D23" s="278">
        <v>78.3</v>
      </c>
      <c r="E23" s="280">
        <v>26</v>
      </c>
      <c r="F23" s="278">
        <v>1630</v>
      </c>
      <c r="G23" s="280">
        <v>10</v>
      </c>
      <c r="H23" s="281">
        <v>11.2</v>
      </c>
      <c r="I23" s="282">
        <v>11</v>
      </c>
      <c r="J23" s="283">
        <v>0.20699999999999999</v>
      </c>
      <c r="K23" s="280">
        <v>17</v>
      </c>
      <c r="L23" s="284">
        <v>7.6</v>
      </c>
      <c r="M23" s="282">
        <v>12</v>
      </c>
      <c r="N23" s="283">
        <v>0.88300000000000001</v>
      </c>
      <c r="O23" s="280">
        <v>25</v>
      </c>
      <c r="P23" s="285">
        <v>10039.700000000001</v>
      </c>
      <c r="Q23" s="280">
        <v>12</v>
      </c>
      <c r="R23" s="514">
        <v>113</v>
      </c>
      <c r="S23" s="27"/>
      <c r="T23" s="27"/>
      <c r="U23" s="27"/>
      <c r="V23" s="27"/>
      <c r="W23" s="27"/>
      <c r="X23" s="27"/>
      <c r="Y23" s="27"/>
      <c r="Z23" s="27"/>
      <c r="AA23" s="27"/>
    </row>
    <row r="24" spans="1:27" ht="14.25" customHeight="1">
      <c r="A24" s="546">
        <v>17</v>
      </c>
      <c r="B24" s="273" t="s">
        <v>683</v>
      </c>
      <c r="C24" s="295" t="s">
        <v>893</v>
      </c>
      <c r="D24" s="290">
        <v>70.400000000000006</v>
      </c>
      <c r="E24" s="274">
        <v>29</v>
      </c>
      <c r="F24" s="290">
        <v>1006</v>
      </c>
      <c r="G24" s="274">
        <v>24</v>
      </c>
      <c r="H24" s="291">
        <v>9</v>
      </c>
      <c r="I24" s="6">
        <v>17</v>
      </c>
      <c r="J24" s="292">
        <v>0.24399999999999999</v>
      </c>
      <c r="K24" s="274">
        <v>14</v>
      </c>
      <c r="L24" s="293">
        <v>6.8</v>
      </c>
      <c r="M24" s="6">
        <v>7</v>
      </c>
      <c r="N24" s="292">
        <v>1.0009999999999999</v>
      </c>
      <c r="O24" s="274">
        <v>13</v>
      </c>
      <c r="P24" s="275">
        <v>10473</v>
      </c>
      <c r="Q24" s="6">
        <v>10</v>
      </c>
      <c r="R24" s="514">
        <v>114</v>
      </c>
      <c r="S24" s="27"/>
      <c r="T24" s="27"/>
      <c r="U24" s="27"/>
      <c r="V24" s="27"/>
      <c r="W24" s="27"/>
      <c r="X24" s="27"/>
      <c r="Y24" s="27"/>
      <c r="Z24" s="27"/>
      <c r="AA24" s="27"/>
    </row>
    <row r="25" spans="1:27" ht="14.25" customHeight="1">
      <c r="A25" s="545">
        <v>18</v>
      </c>
      <c r="B25" s="273" t="s">
        <v>650</v>
      </c>
      <c r="C25" s="287" t="s">
        <v>895</v>
      </c>
      <c r="D25" s="278">
        <v>81.099999999999994</v>
      </c>
      <c r="E25" s="280">
        <v>25</v>
      </c>
      <c r="F25" s="278">
        <v>1174</v>
      </c>
      <c r="G25" s="280">
        <v>20</v>
      </c>
      <c r="H25" s="281">
        <v>9.3800000000000008</v>
      </c>
      <c r="I25" s="282">
        <v>14</v>
      </c>
      <c r="J25" s="283">
        <v>0.192</v>
      </c>
      <c r="K25" s="280">
        <v>20</v>
      </c>
      <c r="L25" s="284">
        <v>6.9</v>
      </c>
      <c r="M25" s="282">
        <v>8</v>
      </c>
      <c r="N25" s="283">
        <v>0.92500000000000004</v>
      </c>
      <c r="O25" s="280">
        <v>23</v>
      </c>
      <c r="P25" s="285">
        <v>11403</v>
      </c>
      <c r="Q25" s="282">
        <v>6</v>
      </c>
      <c r="R25" s="146">
        <v>116</v>
      </c>
      <c r="S25" s="27"/>
      <c r="T25" s="27"/>
      <c r="U25" s="27"/>
      <c r="V25" s="27"/>
      <c r="W25" s="27"/>
      <c r="X25" s="27"/>
      <c r="Y25" s="27"/>
      <c r="Z25" s="27"/>
      <c r="AA25" s="27"/>
    </row>
    <row r="26" spans="1:27" ht="14.25" customHeight="1">
      <c r="A26" s="546">
        <v>19</v>
      </c>
      <c r="B26" s="273" t="s">
        <v>793</v>
      </c>
      <c r="C26" s="295" t="s">
        <v>1128</v>
      </c>
      <c r="D26" s="290">
        <v>128.69999999999999</v>
      </c>
      <c r="E26" s="274">
        <v>5</v>
      </c>
      <c r="F26" s="290">
        <v>1590</v>
      </c>
      <c r="G26" s="274">
        <v>13</v>
      </c>
      <c r="H26" s="291">
        <v>10.67</v>
      </c>
      <c r="I26" s="6">
        <v>12</v>
      </c>
      <c r="J26" s="292">
        <v>0.193</v>
      </c>
      <c r="K26" s="274">
        <v>19</v>
      </c>
      <c r="L26" s="293">
        <v>19.100000000000001</v>
      </c>
      <c r="M26" s="6">
        <v>24</v>
      </c>
      <c r="N26" s="292">
        <v>0.94399999999999995</v>
      </c>
      <c r="O26" s="274">
        <v>20</v>
      </c>
      <c r="P26" s="275">
        <v>8594</v>
      </c>
      <c r="Q26" s="6">
        <v>25</v>
      </c>
      <c r="R26" s="548">
        <v>118</v>
      </c>
      <c r="S26" s="27"/>
      <c r="T26" s="27"/>
      <c r="U26" s="27"/>
      <c r="V26" s="27"/>
      <c r="W26" s="27"/>
      <c r="X26" s="27"/>
      <c r="Y26" s="27"/>
      <c r="Z26" s="27"/>
      <c r="AA26" s="27"/>
    </row>
    <row r="27" spans="1:27" ht="14.25" customHeight="1">
      <c r="A27" s="545">
        <v>20</v>
      </c>
      <c r="B27" s="273" t="s">
        <v>731</v>
      </c>
      <c r="C27" s="287" t="s">
        <v>1129</v>
      </c>
      <c r="D27" s="278">
        <v>71.900000000000006</v>
      </c>
      <c r="E27" s="280">
        <v>28</v>
      </c>
      <c r="F27" s="278">
        <v>903</v>
      </c>
      <c r="G27" s="280">
        <v>27</v>
      </c>
      <c r="H27" s="281">
        <v>8.6199999999999992</v>
      </c>
      <c r="I27" s="282">
        <v>20</v>
      </c>
      <c r="J27" s="283">
        <v>0.19500000000000001</v>
      </c>
      <c r="K27" s="280">
        <v>18</v>
      </c>
      <c r="L27" s="284">
        <v>7.3</v>
      </c>
      <c r="M27" s="282">
        <v>9</v>
      </c>
      <c r="N27" s="283">
        <v>0.97199999999999998</v>
      </c>
      <c r="O27" s="280">
        <v>15</v>
      </c>
      <c r="P27" s="285">
        <v>11043</v>
      </c>
      <c r="Q27" s="280">
        <v>7</v>
      </c>
      <c r="R27" s="146">
        <v>124</v>
      </c>
      <c r="S27" s="27"/>
      <c r="T27" s="27"/>
      <c r="U27" s="27"/>
      <c r="V27" s="27"/>
      <c r="W27" s="27"/>
      <c r="X27" s="27"/>
      <c r="Y27" s="27"/>
      <c r="Z27" s="27"/>
      <c r="AA27" s="27"/>
    </row>
    <row r="28" spans="1:27" ht="14.25" customHeight="1">
      <c r="A28" s="546">
        <v>20</v>
      </c>
      <c r="B28" s="273" t="s">
        <v>494</v>
      </c>
      <c r="C28" s="295" t="s">
        <v>862</v>
      </c>
      <c r="D28" s="290">
        <v>108.3</v>
      </c>
      <c r="E28" s="296">
        <v>9</v>
      </c>
      <c r="F28" s="290">
        <v>1386</v>
      </c>
      <c r="G28" s="274">
        <v>17</v>
      </c>
      <c r="H28" s="291">
        <v>6.57</v>
      </c>
      <c r="I28" s="6">
        <v>26</v>
      </c>
      <c r="J28" s="292">
        <v>0.184</v>
      </c>
      <c r="K28" s="274">
        <v>22</v>
      </c>
      <c r="L28" s="293">
        <v>8.9</v>
      </c>
      <c r="M28" s="6">
        <v>16</v>
      </c>
      <c r="N28" s="292">
        <v>0.95</v>
      </c>
      <c r="O28" s="274">
        <v>19</v>
      </c>
      <c r="P28" s="275">
        <v>9864.6</v>
      </c>
      <c r="Q28" s="6">
        <v>15</v>
      </c>
      <c r="R28" s="146">
        <v>124</v>
      </c>
      <c r="S28" s="27"/>
      <c r="T28" s="27"/>
      <c r="U28" s="27"/>
      <c r="V28" s="27"/>
      <c r="W28" s="27"/>
      <c r="X28" s="27"/>
      <c r="Y28" s="27"/>
      <c r="Z28" s="27"/>
      <c r="AA28" s="27"/>
    </row>
    <row r="29" spans="1:27" ht="14.25" customHeight="1">
      <c r="A29" s="545">
        <v>21</v>
      </c>
      <c r="B29" s="273" t="s">
        <v>689</v>
      </c>
      <c r="C29" s="287" t="s">
        <v>1130</v>
      </c>
      <c r="D29" s="278">
        <v>96</v>
      </c>
      <c r="E29" s="280">
        <v>18</v>
      </c>
      <c r="F29" s="278">
        <v>847</v>
      </c>
      <c r="G29" s="280">
        <v>28</v>
      </c>
      <c r="H29" s="281">
        <v>7.85</v>
      </c>
      <c r="I29" s="282">
        <v>23</v>
      </c>
      <c r="J29" s="283">
        <v>0.25900000000000001</v>
      </c>
      <c r="K29" s="280">
        <v>11</v>
      </c>
      <c r="L29" s="284">
        <v>5.4</v>
      </c>
      <c r="M29" s="282">
        <v>3</v>
      </c>
      <c r="N29" s="283">
        <v>0.77400000000000002</v>
      </c>
      <c r="O29" s="280">
        <v>30</v>
      </c>
      <c r="P29" s="285">
        <v>9723</v>
      </c>
      <c r="Q29" s="280">
        <v>16</v>
      </c>
      <c r="R29" s="146">
        <v>129</v>
      </c>
      <c r="S29" s="27"/>
      <c r="T29" s="27"/>
      <c r="U29" s="27"/>
      <c r="V29" s="27"/>
      <c r="W29" s="27"/>
      <c r="X29" s="27"/>
      <c r="Y29" s="27"/>
      <c r="Z29" s="27"/>
      <c r="AA29" s="27"/>
    </row>
    <row r="30" spans="1:27" ht="14.25" customHeight="1">
      <c r="A30" s="546">
        <v>22</v>
      </c>
      <c r="B30" s="273" t="s">
        <v>476</v>
      </c>
      <c r="C30" s="287" t="s">
        <v>846</v>
      </c>
      <c r="D30" s="290">
        <v>119.8</v>
      </c>
      <c r="E30" s="274">
        <v>8</v>
      </c>
      <c r="F30" s="290">
        <v>1192</v>
      </c>
      <c r="G30" s="274">
        <v>19</v>
      </c>
      <c r="H30" s="291">
        <v>5.63</v>
      </c>
      <c r="I30" s="6">
        <v>27</v>
      </c>
      <c r="J30" s="292">
        <v>0.1</v>
      </c>
      <c r="K30" s="274">
        <v>26</v>
      </c>
      <c r="L30" s="293">
        <v>19.899999999999999</v>
      </c>
      <c r="M30" s="6">
        <v>25</v>
      </c>
      <c r="N30" s="292">
        <v>0.96399999999999997</v>
      </c>
      <c r="O30" s="274">
        <v>16</v>
      </c>
      <c r="P30" s="275">
        <v>9352</v>
      </c>
      <c r="Q30" s="6">
        <v>20</v>
      </c>
      <c r="R30" s="146">
        <v>141</v>
      </c>
      <c r="S30" s="27"/>
      <c r="T30" s="27"/>
      <c r="U30" s="27"/>
      <c r="V30" s="27"/>
      <c r="W30" s="27"/>
      <c r="X30" s="27"/>
      <c r="Y30" s="27"/>
      <c r="Z30" s="27"/>
      <c r="AA30" s="27"/>
    </row>
    <row r="31" spans="1:27" ht="14.25" customHeight="1">
      <c r="A31" s="545">
        <v>23</v>
      </c>
      <c r="B31" s="273" t="s">
        <v>480</v>
      </c>
      <c r="C31" s="287" t="s">
        <v>1429</v>
      </c>
      <c r="D31" s="278">
        <v>53</v>
      </c>
      <c r="E31" s="280">
        <v>30</v>
      </c>
      <c r="F31" s="278">
        <v>584</v>
      </c>
      <c r="G31" s="280">
        <v>30</v>
      </c>
      <c r="H31" s="281">
        <v>5.44</v>
      </c>
      <c r="I31" s="282">
        <v>28</v>
      </c>
      <c r="J31" s="283">
        <v>0.17</v>
      </c>
      <c r="K31" s="280">
        <v>23</v>
      </c>
      <c r="L31" s="284">
        <v>5.3</v>
      </c>
      <c r="M31" s="282">
        <v>2</v>
      </c>
      <c r="N31" s="283">
        <v>1.2070000000000001</v>
      </c>
      <c r="O31" s="280">
        <v>2</v>
      </c>
      <c r="P31" s="285">
        <v>6690.1</v>
      </c>
      <c r="Q31" s="280">
        <v>29</v>
      </c>
      <c r="R31" s="146">
        <v>144</v>
      </c>
      <c r="S31" s="27"/>
      <c r="T31" s="27"/>
      <c r="U31" s="27"/>
      <c r="V31" s="27"/>
      <c r="W31" s="27"/>
      <c r="X31" s="27"/>
      <c r="Y31" s="27"/>
      <c r="Z31" s="27"/>
      <c r="AA31" s="27"/>
    </row>
    <row r="32" spans="1:27" ht="14.25" customHeight="1">
      <c r="A32" s="546">
        <v>24</v>
      </c>
      <c r="B32" s="273" t="s">
        <v>490</v>
      </c>
      <c r="C32" s="295" t="s">
        <v>832</v>
      </c>
      <c r="D32" s="290">
        <v>72.3</v>
      </c>
      <c r="E32" s="274">
        <v>27</v>
      </c>
      <c r="F32" s="290">
        <v>1201</v>
      </c>
      <c r="G32" s="274">
        <v>18</v>
      </c>
      <c r="H32" s="291">
        <v>9.07</v>
      </c>
      <c r="I32" s="6">
        <v>16</v>
      </c>
      <c r="J32" s="292">
        <v>0.14899999999999999</v>
      </c>
      <c r="K32" s="274">
        <v>24</v>
      </c>
      <c r="L32" s="293">
        <v>15.2</v>
      </c>
      <c r="M32" s="6">
        <v>22</v>
      </c>
      <c r="N32" s="292">
        <v>0.83</v>
      </c>
      <c r="O32" s="274">
        <v>29</v>
      </c>
      <c r="P32" s="275">
        <v>9867.76</v>
      </c>
      <c r="Q32" s="6">
        <v>14</v>
      </c>
      <c r="R32" s="146">
        <v>150</v>
      </c>
      <c r="S32" s="27"/>
      <c r="T32" s="27"/>
      <c r="U32" s="27"/>
      <c r="V32" s="27"/>
      <c r="W32" s="27"/>
      <c r="X32" s="27"/>
      <c r="Y32" s="27"/>
      <c r="Z32" s="27"/>
      <c r="AA32" s="27"/>
    </row>
    <row r="33" spans="1:27" ht="14.25" customHeight="1">
      <c r="A33" s="547">
        <v>25</v>
      </c>
      <c r="B33" s="273" t="s">
        <v>476</v>
      </c>
      <c r="C33" s="297" t="s">
        <v>847</v>
      </c>
      <c r="D33" s="278">
        <v>120.8</v>
      </c>
      <c r="E33" s="280">
        <v>6</v>
      </c>
      <c r="F33" s="278">
        <v>1009</v>
      </c>
      <c r="G33" s="280">
        <v>23</v>
      </c>
      <c r="H33" s="281">
        <v>5.12</v>
      </c>
      <c r="I33" s="282">
        <v>29</v>
      </c>
      <c r="J33" s="283">
        <v>8.8999999999999996E-2</v>
      </c>
      <c r="K33" s="280">
        <v>27</v>
      </c>
      <c r="L33" s="284">
        <v>16.5</v>
      </c>
      <c r="M33" s="282">
        <v>23</v>
      </c>
      <c r="N33" s="283">
        <v>0.90800000000000003</v>
      </c>
      <c r="O33" s="280">
        <v>24</v>
      </c>
      <c r="P33" s="285">
        <v>9202</v>
      </c>
      <c r="Q33" s="280">
        <v>23</v>
      </c>
      <c r="R33" s="514">
        <v>155</v>
      </c>
      <c r="S33" s="27"/>
      <c r="T33" s="27"/>
      <c r="U33" s="27"/>
      <c r="V33" s="27"/>
      <c r="W33" s="27"/>
      <c r="X33" s="27"/>
      <c r="Y33" s="27"/>
      <c r="Z33" s="27"/>
      <c r="AA33" s="27"/>
    </row>
    <row r="34" spans="1:27" ht="14.25" customHeight="1">
      <c r="A34" s="384">
        <v>26</v>
      </c>
      <c r="B34" s="550" t="s">
        <v>478</v>
      </c>
      <c r="C34" s="297" t="s">
        <v>902</v>
      </c>
      <c r="D34" s="551">
        <v>84.5</v>
      </c>
      <c r="E34" s="552">
        <v>24</v>
      </c>
      <c r="F34" s="551">
        <v>1065</v>
      </c>
      <c r="G34" s="552">
        <v>22</v>
      </c>
      <c r="H34" s="291">
        <v>7.09</v>
      </c>
      <c r="I34" s="553">
        <v>25</v>
      </c>
      <c r="J34" s="554">
        <v>0.11899999999999999</v>
      </c>
      <c r="K34" s="552">
        <v>25</v>
      </c>
      <c r="L34" s="555">
        <v>11.7</v>
      </c>
      <c r="M34" s="553">
        <v>20</v>
      </c>
      <c r="N34" s="554">
        <v>1.002</v>
      </c>
      <c r="O34" s="552">
        <v>12</v>
      </c>
      <c r="P34" s="275">
        <v>7444.04</v>
      </c>
      <c r="Q34" s="553">
        <v>28</v>
      </c>
      <c r="R34" s="514">
        <v>156</v>
      </c>
      <c r="S34" s="27"/>
      <c r="T34" s="27"/>
      <c r="U34" s="27"/>
      <c r="V34" s="27"/>
      <c r="W34" s="27"/>
      <c r="X34" s="27"/>
      <c r="Y34" s="27"/>
      <c r="Z34" s="27"/>
      <c r="AA34" s="27"/>
    </row>
    <row r="35" spans="1:27" ht="14.25" customHeight="1">
      <c r="A35" s="298" t="s">
        <v>1131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9.5" customHeight="1">
      <c r="A36" s="299" t="s">
        <v>1132</v>
      </c>
      <c r="B36" s="27"/>
      <c r="C36" s="27"/>
      <c r="D36" s="300"/>
      <c r="E36" s="300"/>
      <c r="F36" s="300"/>
      <c r="G36" s="300"/>
      <c r="H36" s="300"/>
      <c r="I36" s="300"/>
      <c r="J36" s="300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</row>
    <row r="37" spans="1:27" ht="14.25" customHeight="1">
      <c r="A37" s="313" t="s">
        <v>1312</v>
      </c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</row>
    <row r="38" spans="1:27" ht="14.2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</row>
    <row r="39" spans="1:27" ht="14.2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</row>
    <row r="40" spans="1:27" ht="14.2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</row>
    <row r="41" spans="1:27" ht="14.2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</row>
    <row r="42" spans="1:27" ht="14.2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</row>
    <row r="43" spans="1:27" ht="14.2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</row>
    <row r="44" spans="1:27" ht="14.2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</row>
    <row r="45" spans="1:27" ht="14.2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</row>
    <row r="46" spans="1:27" ht="14.2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</row>
    <row r="47" spans="1:27" ht="14.2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</row>
    <row r="48" spans="1:27" ht="14.2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</row>
    <row r="49" spans="1:27" ht="14.2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</row>
    <row r="50" spans="1:27" ht="14.2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27" ht="14.2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</row>
    <row r="52" spans="1:27" ht="14.2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</row>
    <row r="53" spans="1:27" ht="14.2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</row>
    <row r="54" spans="1:27" ht="14.2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</row>
    <row r="55" spans="1:27" ht="14.2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</row>
    <row r="56" spans="1:27" ht="14.2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</row>
    <row r="57" spans="1:27" ht="14.2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</row>
    <row r="58" spans="1:27" ht="14.2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</row>
    <row r="59" spans="1:27" ht="14.2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</row>
    <row r="60" spans="1:27" ht="14.2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</row>
    <row r="61" spans="1:27" ht="14.2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</row>
    <row r="62" spans="1:27" ht="14.2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</row>
    <row r="63" spans="1:27" ht="14.2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</row>
    <row r="64" spans="1:27" ht="14.2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</row>
    <row r="65" spans="1:27" ht="14.2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</row>
    <row r="66" spans="1:27" ht="14.2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</row>
    <row r="67" spans="1:27" ht="14.2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</row>
    <row r="68" spans="1:27" ht="14.2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</row>
    <row r="69" spans="1:27" ht="14.2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</row>
    <row r="70" spans="1:27" ht="14.2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</row>
    <row r="71" spans="1:27" ht="14.2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</row>
    <row r="72" spans="1:27" ht="14.2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</row>
    <row r="73" spans="1:27" ht="14.2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</row>
    <row r="74" spans="1:27" ht="14.2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</row>
    <row r="75" spans="1:27" ht="14.2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</row>
    <row r="76" spans="1:27" ht="14.2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</row>
    <row r="77" spans="1:27" ht="14.2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</row>
    <row r="78" spans="1:27" ht="14.2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</row>
    <row r="79" spans="1:27" ht="14.2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</row>
    <row r="80" spans="1:27" ht="14.2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</row>
    <row r="81" spans="1:27" ht="14.2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</row>
    <row r="82" spans="1:27" ht="14.2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</row>
    <row r="83" spans="1:27" ht="14.2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</row>
    <row r="84" spans="1:27" ht="14.2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</row>
    <row r="85" spans="1:27" ht="14.2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</row>
    <row r="86" spans="1:27" ht="14.2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</row>
    <row r="87" spans="1:27" ht="14.2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</row>
    <row r="88" spans="1:27" ht="14.2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</row>
    <row r="89" spans="1:27" ht="14.2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</row>
    <row r="90" spans="1:27" ht="14.2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</row>
    <row r="91" spans="1:27" ht="14.2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</row>
    <row r="92" spans="1:27" ht="14.2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</row>
    <row r="93" spans="1:27" ht="14.2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</row>
    <row r="94" spans="1:27" ht="14.2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</row>
    <row r="95" spans="1:27" ht="14.2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</row>
    <row r="96" spans="1:27" ht="14.2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</row>
    <row r="97" spans="1:27" ht="14.2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</row>
    <row r="98" spans="1:27" ht="14.2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</row>
    <row r="99" spans="1:27" ht="14.2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</row>
    <row r="100" spans="1:27" ht="14.2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</row>
    <row r="101" spans="1:27" ht="14.2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</row>
    <row r="102" spans="1:27" ht="14.2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</row>
    <row r="103" spans="1:27" ht="14.2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</row>
    <row r="104" spans="1:27" ht="14.2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</row>
    <row r="105" spans="1:27" ht="14.2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</row>
    <row r="106" spans="1:27" ht="14.2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</row>
    <row r="107" spans="1:27" ht="14.2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</row>
    <row r="108" spans="1:27" ht="14.2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</row>
    <row r="109" spans="1:27" ht="14.2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</row>
    <row r="110" spans="1:27" ht="14.2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</row>
    <row r="111" spans="1:27" ht="14.2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</row>
    <row r="112" spans="1:27" ht="14.2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</row>
    <row r="113" spans="1:27" ht="14.2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</row>
    <row r="114" spans="1:27" ht="14.2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</row>
    <row r="115" spans="1:27" ht="14.2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</row>
    <row r="116" spans="1:27" ht="14.2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</row>
    <row r="117" spans="1:27" ht="14.2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</row>
    <row r="118" spans="1:27" ht="14.2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</row>
    <row r="119" spans="1:27" ht="14.2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</row>
    <row r="120" spans="1:27" ht="14.2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</row>
    <row r="121" spans="1:27" ht="14.2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</row>
    <row r="122" spans="1:27" ht="14.2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</row>
    <row r="123" spans="1:27" ht="14.2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</row>
    <row r="124" spans="1:27" ht="14.2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</row>
    <row r="125" spans="1:27" ht="14.2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</row>
    <row r="126" spans="1:27" ht="14.2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</row>
    <row r="127" spans="1:27" ht="14.2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</row>
    <row r="128" spans="1:27" ht="14.2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</row>
    <row r="129" spans="1:27" ht="14.2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</row>
    <row r="130" spans="1:27" ht="14.2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</row>
    <row r="131" spans="1:27" ht="14.2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</row>
    <row r="132" spans="1:27" ht="14.2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</row>
    <row r="133" spans="1:27" ht="14.2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</row>
    <row r="134" spans="1:27" ht="14.2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</row>
    <row r="135" spans="1:27" ht="14.2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</row>
    <row r="136" spans="1:27" ht="14.2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</row>
    <row r="137" spans="1:27" ht="14.2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</row>
    <row r="138" spans="1:27" ht="14.2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</row>
    <row r="139" spans="1:27" ht="14.2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</row>
    <row r="140" spans="1:27" ht="14.2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</row>
    <row r="141" spans="1:27" ht="14.2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</row>
    <row r="142" spans="1:27" ht="14.2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</row>
    <row r="143" spans="1:27" ht="14.2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</row>
    <row r="144" spans="1:27" ht="14.2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</row>
    <row r="145" spans="1:27" ht="14.2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</row>
    <row r="146" spans="1:27" ht="14.2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</row>
    <row r="147" spans="1:27" ht="14.2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</row>
    <row r="148" spans="1:27" ht="14.2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</row>
    <row r="149" spans="1:27" ht="14.2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</row>
    <row r="150" spans="1:27" ht="14.2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</row>
    <row r="151" spans="1:27" ht="14.2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</row>
    <row r="152" spans="1:27" ht="14.2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</row>
    <row r="153" spans="1:27" ht="14.2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</row>
    <row r="154" spans="1:27" ht="14.2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</row>
    <row r="155" spans="1:27" ht="14.2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</row>
    <row r="156" spans="1:27" ht="14.2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</row>
    <row r="157" spans="1:27" ht="14.2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</row>
    <row r="158" spans="1:27" ht="14.2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</row>
    <row r="159" spans="1:27" ht="14.2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</row>
    <row r="160" spans="1:27" ht="14.2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</row>
    <row r="161" spans="1:27" ht="14.2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</row>
    <row r="162" spans="1:27" ht="14.2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</row>
    <row r="163" spans="1:27" ht="14.2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</row>
    <row r="164" spans="1:27" ht="14.2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</row>
    <row r="165" spans="1:27" ht="14.2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</row>
    <row r="166" spans="1:27" ht="14.2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</row>
    <row r="167" spans="1:27" ht="14.2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</row>
    <row r="168" spans="1:27" ht="14.2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</row>
    <row r="169" spans="1:27" ht="14.2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</row>
    <row r="170" spans="1:27" ht="14.2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</row>
    <row r="171" spans="1:27" ht="14.2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</row>
    <row r="172" spans="1:27" ht="14.2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</row>
    <row r="173" spans="1:27" ht="14.2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</row>
    <row r="174" spans="1:27" ht="14.2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</row>
    <row r="175" spans="1:27" ht="14.2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</row>
    <row r="176" spans="1:27" ht="14.2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</row>
    <row r="177" spans="1:27" ht="14.2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</row>
    <row r="178" spans="1:27" ht="14.2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</row>
    <row r="179" spans="1:27" ht="14.2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</row>
    <row r="180" spans="1:27" ht="14.2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</row>
    <row r="181" spans="1:27" ht="14.2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</row>
    <row r="182" spans="1:27" ht="14.2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</row>
    <row r="183" spans="1:27" ht="14.2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</row>
    <row r="184" spans="1:27" ht="14.2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</row>
    <row r="185" spans="1:27" ht="14.2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</row>
    <row r="186" spans="1:27" ht="14.2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</row>
    <row r="187" spans="1:27" ht="14.2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</row>
    <row r="188" spans="1:27" ht="14.2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</row>
    <row r="189" spans="1:27" ht="14.2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</row>
    <row r="190" spans="1:27" ht="14.2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</row>
    <row r="191" spans="1:27" ht="14.2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</row>
    <row r="192" spans="1:27" ht="14.2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</row>
    <row r="193" spans="1:27" ht="14.2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</row>
    <row r="194" spans="1:27" ht="14.2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</row>
    <row r="195" spans="1:27" ht="14.2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</row>
    <row r="196" spans="1:27" ht="14.2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</row>
    <row r="197" spans="1:27" ht="14.2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</row>
    <row r="198" spans="1:27" ht="14.2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</row>
    <row r="199" spans="1:27" ht="14.2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</row>
    <row r="200" spans="1:27" ht="14.2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</row>
    <row r="201" spans="1:27" ht="14.2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</row>
    <row r="202" spans="1:27" ht="14.2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</row>
    <row r="203" spans="1:27" ht="14.2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</row>
    <row r="204" spans="1:27" ht="14.2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</row>
    <row r="205" spans="1:27" ht="14.2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</row>
    <row r="206" spans="1:27" ht="14.2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</row>
    <row r="207" spans="1:27" ht="14.2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</row>
    <row r="208" spans="1:27" ht="14.2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</row>
    <row r="209" spans="1:27" ht="14.2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</row>
    <row r="210" spans="1:27" ht="14.2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</row>
    <row r="211" spans="1:27" ht="14.2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</row>
    <row r="212" spans="1:27" ht="14.2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</row>
    <row r="213" spans="1:27" ht="14.2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</row>
    <row r="214" spans="1:27" ht="14.2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</row>
    <row r="215" spans="1:27" ht="14.2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</row>
    <row r="216" spans="1:27" ht="14.2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</row>
    <row r="217" spans="1:27" ht="14.2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</row>
    <row r="218" spans="1:27" ht="14.2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</row>
    <row r="219" spans="1:27" ht="14.2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</row>
    <row r="220" spans="1:27" ht="14.2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</row>
    <row r="221" spans="1:27" ht="14.2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</row>
    <row r="222" spans="1:27" ht="14.2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</row>
    <row r="223" spans="1:27" ht="14.2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</row>
    <row r="224" spans="1:27" ht="14.2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</row>
    <row r="225" spans="1:27" ht="14.2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</row>
    <row r="226" spans="1:27" ht="14.2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</row>
    <row r="227" spans="1:27" ht="14.2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</row>
    <row r="228" spans="1:27" ht="14.2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</row>
    <row r="229" spans="1:27" ht="14.2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</row>
    <row r="230" spans="1:27" ht="14.2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</row>
    <row r="231" spans="1:27" ht="14.2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</row>
    <row r="232" spans="1:27" ht="14.2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</row>
    <row r="233" spans="1:27" ht="14.2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</row>
    <row r="234" spans="1:27" ht="14.2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</row>
    <row r="235" spans="1:27" ht="14.2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</row>
    <row r="236" spans="1:27" ht="14.2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</row>
    <row r="237" spans="1:27" ht="14.2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</row>
    <row r="238" spans="1:27" ht="14.2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</row>
    <row r="239" spans="1:27" ht="14.2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</row>
    <row r="240" spans="1:27" ht="14.2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</row>
    <row r="241" spans="1:27" ht="14.2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</row>
    <row r="242" spans="1:27" ht="14.2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</row>
    <row r="243" spans="1:27" ht="14.2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</row>
    <row r="244" spans="1:27" ht="14.2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</row>
    <row r="245" spans="1:27" ht="14.2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</row>
    <row r="246" spans="1:27" ht="14.2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</row>
    <row r="247" spans="1:27" ht="14.2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</row>
    <row r="248" spans="1:27" ht="14.2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</row>
    <row r="249" spans="1:27" ht="14.2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</row>
    <row r="250" spans="1:27" ht="14.2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</row>
    <row r="251" spans="1:27" ht="14.2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</row>
    <row r="252" spans="1:27" ht="14.2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</row>
    <row r="253" spans="1:27" ht="14.2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</row>
    <row r="254" spans="1:27" ht="14.2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</row>
    <row r="255" spans="1:27" ht="14.2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</row>
    <row r="256" spans="1:27" ht="14.2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</row>
    <row r="257" spans="1:27" ht="14.2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</row>
    <row r="258" spans="1:27" ht="14.2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</row>
    <row r="259" spans="1:27" ht="14.2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</row>
    <row r="260" spans="1:27" ht="14.2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</row>
    <row r="261" spans="1:27" ht="14.2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</row>
    <row r="262" spans="1:27" ht="14.2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</row>
    <row r="263" spans="1:27" ht="14.2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</row>
    <row r="264" spans="1:27" ht="14.2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</row>
    <row r="265" spans="1:27" ht="14.2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</row>
    <row r="266" spans="1:27" ht="14.2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</row>
    <row r="267" spans="1:27" ht="14.2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</row>
    <row r="268" spans="1:27" ht="14.2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</row>
    <row r="269" spans="1:27" ht="14.2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</row>
    <row r="270" spans="1:27" ht="14.2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</row>
    <row r="271" spans="1:27" ht="14.2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</row>
    <row r="272" spans="1:27" ht="14.2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</row>
    <row r="273" spans="1:27" ht="14.2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</row>
    <row r="274" spans="1:27" ht="14.2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</row>
    <row r="275" spans="1:27" ht="14.2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</row>
    <row r="276" spans="1:27" ht="14.2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</row>
    <row r="277" spans="1:27" ht="14.2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</row>
    <row r="278" spans="1:27" ht="14.2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</row>
    <row r="279" spans="1:27" ht="14.2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</row>
    <row r="280" spans="1:27" ht="14.2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</row>
    <row r="281" spans="1:27" ht="14.2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</row>
    <row r="282" spans="1:27" ht="14.2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</row>
    <row r="283" spans="1:27" ht="14.2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</row>
    <row r="284" spans="1:27" ht="14.2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</row>
    <row r="285" spans="1:27" ht="14.2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</row>
    <row r="286" spans="1:27" ht="14.2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</row>
    <row r="287" spans="1:27" ht="14.2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</row>
    <row r="288" spans="1:27" ht="14.2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</row>
    <row r="289" spans="1:27" ht="14.2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</row>
    <row r="290" spans="1:27" ht="14.2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</row>
    <row r="291" spans="1:27" ht="14.2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</row>
    <row r="292" spans="1:27" ht="14.2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</row>
    <row r="293" spans="1:27" ht="14.2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</row>
    <row r="294" spans="1:27" ht="14.2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</row>
    <row r="295" spans="1:27" ht="14.2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</row>
    <row r="296" spans="1:27" ht="14.2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</row>
    <row r="297" spans="1:27" ht="14.2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</row>
    <row r="298" spans="1:27" ht="14.2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</row>
    <row r="299" spans="1:27" ht="14.2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</row>
    <row r="300" spans="1:27" ht="14.2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</row>
    <row r="301" spans="1:27" ht="14.2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</row>
    <row r="302" spans="1:27" ht="14.2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</row>
    <row r="303" spans="1:27" ht="14.2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</row>
    <row r="304" spans="1:27" ht="14.2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</row>
    <row r="305" spans="1:27" ht="14.2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</row>
    <row r="306" spans="1:27" ht="14.2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</row>
    <row r="307" spans="1:27" ht="14.2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</row>
    <row r="308" spans="1:27" ht="14.2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</row>
    <row r="309" spans="1:27" ht="14.2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</row>
    <row r="310" spans="1:27" ht="14.2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</row>
    <row r="311" spans="1:27" ht="14.2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</row>
    <row r="312" spans="1:27" ht="14.2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</row>
    <row r="313" spans="1:27" ht="14.2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</row>
    <row r="314" spans="1:27" ht="14.2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</row>
    <row r="315" spans="1:27" ht="14.2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</row>
    <row r="316" spans="1:27" ht="14.2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</row>
    <row r="317" spans="1:27" ht="14.2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</row>
    <row r="318" spans="1:27" ht="14.2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</row>
    <row r="319" spans="1:27" ht="14.2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</row>
    <row r="320" spans="1:27" ht="14.2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</row>
    <row r="321" spans="1:27" ht="14.2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</row>
    <row r="322" spans="1:27" ht="14.2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</row>
    <row r="323" spans="1:27" ht="14.2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</row>
    <row r="324" spans="1:27" ht="14.2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</row>
    <row r="325" spans="1:27" ht="14.2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</row>
    <row r="326" spans="1:27" ht="14.2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</row>
    <row r="327" spans="1:27" ht="14.2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</row>
    <row r="328" spans="1:27" ht="14.2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</row>
    <row r="329" spans="1:27" ht="14.2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</row>
    <row r="330" spans="1:27" ht="14.2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</row>
    <row r="331" spans="1:27" ht="14.2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</row>
    <row r="332" spans="1:27" ht="14.2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</row>
    <row r="333" spans="1:27" ht="14.2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</row>
    <row r="334" spans="1:27" ht="14.2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</row>
    <row r="335" spans="1:27" ht="14.2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</row>
    <row r="336" spans="1:27" ht="14.2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</row>
    <row r="337" spans="1:27" ht="14.2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</row>
    <row r="338" spans="1:27" ht="14.2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</row>
    <row r="339" spans="1:27" ht="14.2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</row>
    <row r="340" spans="1:27" ht="14.2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</row>
    <row r="341" spans="1:27" ht="14.2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</row>
    <row r="342" spans="1:27" ht="14.2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</row>
    <row r="343" spans="1:27" ht="14.2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</row>
    <row r="344" spans="1:27" ht="14.2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</row>
    <row r="345" spans="1:27" ht="14.2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</row>
    <row r="346" spans="1:27" ht="14.2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</row>
    <row r="347" spans="1:27" ht="14.2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</row>
    <row r="348" spans="1:27" ht="14.2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</row>
    <row r="349" spans="1:27" ht="14.2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</row>
    <row r="350" spans="1:27" ht="14.2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</row>
    <row r="351" spans="1:27" ht="14.2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</row>
    <row r="352" spans="1:27" ht="14.2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</row>
    <row r="353" spans="1:27" ht="14.2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</row>
    <row r="354" spans="1:27" ht="14.2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</row>
    <row r="355" spans="1:27" ht="14.2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</row>
    <row r="356" spans="1:27" ht="14.2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</row>
    <row r="357" spans="1:27" ht="14.2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</row>
    <row r="358" spans="1:27" ht="14.2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</row>
    <row r="359" spans="1:27" ht="14.2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</row>
    <row r="360" spans="1:27" ht="14.2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</row>
    <row r="361" spans="1:27" ht="14.2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</row>
    <row r="362" spans="1:27" ht="14.2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</row>
    <row r="363" spans="1:27" ht="14.2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</row>
    <row r="364" spans="1:27" ht="14.2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</row>
    <row r="365" spans="1:27" ht="14.2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</row>
    <row r="366" spans="1:27" ht="14.2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</row>
    <row r="367" spans="1:27" ht="14.2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</row>
    <row r="368" spans="1:27" ht="14.2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</row>
    <row r="369" spans="1:27" ht="14.2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</row>
    <row r="370" spans="1:27" ht="14.2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</row>
    <row r="371" spans="1:27" ht="14.2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</row>
    <row r="372" spans="1:27" ht="14.2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</row>
    <row r="373" spans="1:27" ht="14.2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</row>
    <row r="374" spans="1:27" ht="14.2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</row>
    <row r="375" spans="1:27" ht="14.2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</row>
    <row r="376" spans="1:27" ht="14.2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</row>
    <row r="377" spans="1:27" ht="14.2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</row>
    <row r="378" spans="1:27" ht="14.2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</row>
    <row r="379" spans="1:27" ht="14.2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</row>
    <row r="380" spans="1:27" ht="14.2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</row>
    <row r="381" spans="1:27" ht="14.2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</row>
    <row r="382" spans="1:27" ht="14.2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</row>
    <row r="383" spans="1:27" ht="14.2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</row>
    <row r="384" spans="1:27" ht="14.2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</row>
    <row r="385" spans="1:27" ht="14.2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</row>
    <row r="386" spans="1:27" ht="14.2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</row>
    <row r="387" spans="1:27" ht="14.2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</row>
    <row r="388" spans="1:27" ht="14.2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</row>
    <row r="389" spans="1:27" ht="14.2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</row>
    <row r="390" spans="1:27" ht="14.2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</row>
    <row r="391" spans="1:27" ht="14.2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</row>
    <row r="392" spans="1:27" ht="14.2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</row>
    <row r="393" spans="1:27" ht="14.2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</row>
    <row r="394" spans="1:27" ht="14.2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</row>
    <row r="395" spans="1:27" ht="14.2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</row>
    <row r="396" spans="1:27" ht="14.2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</row>
    <row r="397" spans="1:27" ht="14.2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</row>
    <row r="398" spans="1:27" ht="14.2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</row>
    <row r="399" spans="1:27" ht="14.2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</row>
    <row r="400" spans="1:27" ht="14.2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</row>
    <row r="401" spans="1:27" ht="14.2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</row>
    <row r="402" spans="1:27" ht="14.2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</row>
    <row r="403" spans="1:27" ht="14.2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</row>
    <row r="404" spans="1:27" ht="14.2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</row>
    <row r="405" spans="1:27" ht="14.2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</row>
    <row r="406" spans="1:27" ht="14.2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</row>
    <row r="407" spans="1:27" ht="14.2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</row>
    <row r="408" spans="1:27" ht="14.2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</row>
    <row r="409" spans="1:27" ht="14.2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</row>
    <row r="410" spans="1:27" ht="14.2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</row>
    <row r="411" spans="1:27" ht="14.2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</row>
    <row r="412" spans="1:27" ht="14.2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</row>
    <row r="413" spans="1:27" ht="14.2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</row>
    <row r="414" spans="1:27" ht="14.2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</row>
    <row r="415" spans="1:27" ht="14.2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</row>
    <row r="416" spans="1:27" ht="14.2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</row>
    <row r="417" spans="1:27" ht="14.2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</row>
    <row r="418" spans="1:27" ht="14.2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</row>
    <row r="419" spans="1:27" ht="14.2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</row>
    <row r="420" spans="1:27" ht="14.2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</row>
    <row r="421" spans="1:27" ht="14.2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</row>
    <row r="422" spans="1:27" ht="14.2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</row>
    <row r="423" spans="1:27" ht="14.2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</row>
    <row r="424" spans="1:27" ht="14.2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</row>
    <row r="425" spans="1:27" ht="14.2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</row>
    <row r="426" spans="1:27" ht="14.2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</row>
    <row r="427" spans="1:27" ht="14.2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</row>
    <row r="428" spans="1:27" ht="14.2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</row>
    <row r="429" spans="1:27" ht="14.2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</row>
    <row r="430" spans="1:27" ht="14.2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</row>
    <row r="431" spans="1:27" ht="14.2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</row>
    <row r="432" spans="1:27" ht="14.2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</row>
    <row r="433" spans="1:27" ht="14.2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</row>
    <row r="434" spans="1:27" ht="14.2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</row>
    <row r="435" spans="1:27" ht="14.2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</row>
    <row r="436" spans="1:27" ht="14.2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</row>
    <row r="437" spans="1:27" ht="14.2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</row>
    <row r="438" spans="1:27" ht="14.2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</row>
    <row r="439" spans="1:27" ht="14.2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</row>
    <row r="440" spans="1:27" ht="14.2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</row>
    <row r="441" spans="1:27" ht="14.2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</row>
    <row r="442" spans="1:27" ht="14.2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</row>
    <row r="443" spans="1:27" ht="14.2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</row>
    <row r="444" spans="1:27" ht="14.2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</row>
    <row r="445" spans="1:27" ht="14.2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</row>
    <row r="446" spans="1:27" ht="14.2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</row>
    <row r="447" spans="1:27" ht="14.2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</row>
    <row r="448" spans="1:27" ht="14.2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</row>
    <row r="449" spans="1:27" ht="14.2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</row>
    <row r="450" spans="1:27" ht="14.2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</row>
    <row r="451" spans="1:27" ht="14.2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</row>
    <row r="452" spans="1:27" ht="14.2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</row>
    <row r="453" spans="1:27" ht="14.2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</row>
    <row r="454" spans="1:27" ht="14.2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</row>
    <row r="455" spans="1:27" ht="14.2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</row>
    <row r="456" spans="1:27" ht="14.2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</row>
    <row r="457" spans="1:27" ht="14.2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</row>
    <row r="458" spans="1:27" ht="14.2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</row>
    <row r="459" spans="1:27" ht="14.2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</row>
    <row r="460" spans="1:27" ht="14.2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</row>
    <row r="461" spans="1:27" ht="14.2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</row>
    <row r="462" spans="1:27" ht="14.2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</row>
    <row r="463" spans="1:27" ht="14.2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</row>
    <row r="464" spans="1:27" ht="14.2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</row>
    <row r="465" spans="1:27" ht="14.2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</row>
    <row r="466" spans="1:27" ht="14.2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</row>
    <row r="467" spans="1:27" ht="14.2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</row>
    <row r="468" spans="1:27" ht="14.2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</row>
    <row r="469" spans="1:27" ht="14.2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</row>
    <row r="470" spans="1:27" ht="14.2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</row>
    <row r="471" spans="1:27" ht="14.2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</row>
    <row r="472" spans="1:27" ht="14.2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</row>
    <row r="473" spans="1:27" ht="14.2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</row>
    <row r="474" spans="1:27" ht="14.2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</row>
    <row r="475" spans="1:27" ht="14.2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</row>
    <row r="476" spans="1:27" ht="14.2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</row>
    <row r="477" spans="1:27" ht="14.2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</row>
    <row r="478" spans="1:27" ht="14.2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</row>
    <row r="479" spans="1:27" ht="14.2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</row>
    <row r="480" spans="1:27" ht="14.2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</row>
    <row r="481" spans="1:27" ht="14.2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</row>
    <row r="482" spans="1:27" ht="14.2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</row>
    <row r="483" spans="1:27" ht="14.2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</row>
    <row r="484" spans="1:27" ht="14.2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</row>
    <row r="485" spans="1:27" ht="14.2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</row>
    <row r="486" spans="1:27" ht="14.2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</row>
    <row r="487" spans="1:27" ht="14.2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</row>
    <row r="488" spans="1:27" ht="14.2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</row>
    <row r="489" spans="1:27" ht="14.2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</row>
    <row r="490" spans="1:27" ht="14.2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</row>
    <row r="491" spans="1:27" ht="14.2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</row>
    <row r="492" spans="1:27" ht="14.2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</row>
    <row r="493" spans="1:27" ht="14.2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</row>
    <row r="494" spans="1:27" ht="14.2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</row>
    <row r="495" spans="1:27" ht="14.2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</row>
    <row r="496" spans="1:27" ht="14.2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</row>
    <row r="497" spans="1:27" ht="14.2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</row>
    <row r="498" spans="1:27" ht="14.2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</row>
    <row r="499" spans="1:27" ht="14.2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</row>
    <row r="500" spans="1:27" ht="14.2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</row>
    <row r="501" spans="1:27" ht="14.2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</row>
    <row r="502" spans="1:27" ht="14.2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</row>
    <row r="503" spans="1:27" ht="14.2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</row>
    <row r="504" spans="1:27" ht="14.2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</row>
    <row r="505" spans="1:27" ht="14.2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</row>
    <row r="506" spans="1:27" ht="14.2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</row>
    <row r="507" spans="1:27" ht="14.2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</row>
    <row r="508" spans="1:27" ht="14.2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</row>
    <row r="509" spans="1:27" ht="14.2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</row>
    <row r="510" spans="1:27" ht="14.2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</row>
    <row r="511" spans="1:27" ht="14.2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</row>
    <row r="512" spans="1:27" ht="14.2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</row>
    <row r="513" spans="1:27" ht="14.2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</row>
    <row r="514" spans="1:27" ht="14.2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</row>
    <row r="515" spans="1:27" ht="14.2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</row>
    <row r="516" spans="1:27" ht="14.2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</row>
    <row r="517" spans="1:27" ht="14.2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</row>
    <row r="518" spans="1:27" ht="14.2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</row>
    <row r="519" spans="1:27" ht="14.2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</row>
    <row r="520" spans="1:27" ht="14.2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</row>
    <row r="521" spans="1:27" ht="14.2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</row>
    <row r="522" spans="1:27" ht="14.2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</row>
    <row r="523" spans="1:27" ht="14.2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</row>
    <row r="524" spans="1:27" ht="14.2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</row>
    <row r="525" spans="1:27" ht="14.2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</row>
    <row r="526" spans="1:27" ht="14.2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</row>
    <row r="527" spans="1:27" ht="14.2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</row>
    <row r="528" spans="1:27" ht="14.2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</row>
    <row r="529" spans="1:27" ht="14.2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</row>
    <row r="530" spans="1:27" ht="14.2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</row>
    <row r="531" spans="1:27" ht="14.2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</row>
    <row r="532" spans="1:27" ht="14.2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</row>
    <row r="533" spans="1:27" ht="14.2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</row>
    <row r="534" spans="1:27" ht="14.2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</row>
    <row r="535" spans="1:27" ht="14.2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</row>
    <row r="536" spans="1:27" ht="14.2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</row>
    <row r="537" spans="1:27" ht="14.2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</row>
    <row r="538" spans="1:27" ht="14.2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</row>
    <row r="539" spans="1:27" ht="14.2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</row>
    <row r="540" spans="1:27" ht="14.2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</row>
    <row r="541" spans="1:27" ht="14.2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</row>
    <row r="542" spans="1:27" ht="14.2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</row>
    <row r="543" spans="1:27" ht="14.2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</row>
    <row r="544" spans="1:27" ht="14.2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</row>
    <row r="545" spans="1:27" ht="14.2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</row>
    <row r="546" spans="1:27" ht="14.2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</row>
    <row r="547" spans="1:27" ht="14.2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</row>
    <row r="548" spans="1:27" ht="14.2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</row>
    <row r="549" spans="1:27" ht="14.2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</row>
    <row r="550" spans="1:27" ht="14.2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</row>
    <row r="551" spans="1:27" ht="14.2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</row>
    <row r="552" spans="1:27" ht="14.2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</row>
    <row r="553" spans="1:27" ht="14.2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</row>
    <row r="554" spans="1:27" ht="14.2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</row>
    <row r="555" spans="1:27" ht="14.2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</row>
    <row r="556" spans="1:27" ht="14.2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</row>
    <row r="557" spans="1:27" ht="14.2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</row>
    <row r="558" spans="1:27" ht="14.2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</row>
    <row r="559" spans="1:27" ht="14.2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</row>
    <row r="560" spans="1:27" ht="14.2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</row>
    <row r="561" spans="1:27" ht="14.2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</row>
    <row r="562" spans="1:27" ht="14.2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</row>
    <row r="563" spans="1:27" ht="14.2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</row>
    <row r="564" spans="1:27" ht="14.2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</row>
    <row r="565" spans="1:27" ht="14.2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</row>
    <row r="566" spans="1:27" ht="14.2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</row>
    <row r="567" spans="1:27" ht="14.2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</row>
    <row r="568" spans="1:27" ht="14.2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</row>
    <row r="569" spans="1:27" ht="14.2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</row>
    <row r="570" spans="1:27" ht="14.2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</row>
    <row r="571" spans="1:27" ht="14.2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</row>
    <row r="572" spans="1:27" ht="14.2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</row>
    <row r="573" spans="1:27" ht="14.2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</row>
    <row r="574" spans="1:27" ht="14.2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</row>
    <row r="575" spans="1:27" ht="14.2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</row>
    <row r="576" spans="1:27" ht="14.2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</row>
    <row r="577" spans="1:27" ht="14.2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</row>
    <row r="578" spans="1:27" ht="14.2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</row>
    <row r="579" spans="1:27" ht="14.2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</row>
    <row r="580" spans="1:27" ht="14.2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</row>
    <row r="581" spans="1:27" ht="14.2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</row>
    <row r="582" spans="1:27" ht="14.2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</row>
    <row r="583" spans="1:27" ht="14.2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</row>
    <row r="584" spans="1:27" ht="14.2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</row>
    <row r="585" spans="1:27" ht="14.2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</row>
    <row r="586" spans="1:27" ht="14.2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</row>
    <row r="587" spans="1:27" ht="14.2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</row>
    <row r="588" spans="1:27" ht="14.2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</row>
    <row r="589" spans="1:27" ht="14.2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</row>
    <row r="590" spans="1:27" ht="14.2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</row>
    <row r="591" spans="1:27" ht="14.2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</row>
    <row r="592" spans="1:27" ht="14.2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</row>
    <row r="593" spans="1:27" ht="14.2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</row>
    <row r="594" spans="1:27" ht="14.2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</row>
    <row r="595" spans="1:27" ht="14.2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</row>
    <row r="596" spans="1:27" ht="14.2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</row>
    <row r="597" spans="1:27" ht="14.2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</row>
    <row r="598" spans="1:27" ht="14.2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</row>
    <row r="599" spans="1:27" ht="14.2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</row>
    <row r="600" spans="1:27" ht="14.2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</row>
    <row r="601" spans="1:27" ht="14.2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</row>
    <row r="602" spans="1:27" ht="14.2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</row>
    <row r="603" spans="1:27" ht="14.2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</row>
    <row r="604" spans="1:27" ht="14.2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</row>
    <row r="605" spans="1:27" ht="14.2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</row>
    <row r="606" spans="1:27" ht="14.2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</row>
    <row r="607" spans="1:27" ht="14.2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</row>
    <row r="608" spans="1:27" ht="14.2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</row>
    <row r="609" spans="1:27" ht="14.2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</row>
    <row r="610" spans="1:27" ht="14.2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</row>
    <row r="611" spans="1:27" ht="14.2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</row>
    <row r="612" spans="1:27" ht="14.2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</row>
    <row r="613" spans="1:27" ht="14.2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</row>
    <row r="614" spans="1:27" ht="14.2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</row>
    <row r="615" spans="1:27" ht="14.2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</row>
    <row r="616" spans="1:27" ht="14.2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</row>
    <row r="617" spans="1:27" ht="14.2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</row>
    <row r="618" spans="1:27" ht="14.2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</row>
    <row r="619" spans="1:27" ht="14.2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</row>
    <row r="620" spans="1:27" ht="14.2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</row>
    <row r="621" spans="1:27" ht="14.2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</row>
    <row r="622" spans="1:27" ht="14.2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</row>
    <row r="623" spans="1:27" ht="14.2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</row>
    <row r="624" spans="1:27" ht="14.2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</row>
    <row r="625" spans="1:27" ht="14.2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</row>
    <row r="626" spans="1:27" ht="14.2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</row>
    <row r="627" spans="1:27" ht="14.2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</row>
    <row r="628" spans="1:27" ht="14.2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</row>
    <row r="629" spans="1:27" ht="14.2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</row>
    <row r="630" spans="1:27" ht="14.2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</row>
    <row r="631" spans="1:27" ht="14.2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</row>
    <row r="632" spans="1:27" ht="14.2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</row>
    <row r="633" spans="1:27" ht="14.2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</row>
    <row r="634" spans="1:27" ht="14.2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</row>
    <row r="635" spans="1:27" ht="14.2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</row>
    <row r="636" spans="1:27" ht="14.2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</row>
    <row r="637" spans="1:27" ht="14.2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</row>
    <row r="638" spans="1:27" ht="14.2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</row>
    <row r="639" spans="1:27" ht="14.2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</row>
    <row r="640" spans="1:27" ht="14.2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</row>
    <row r="641" spans="1:27" ht="14.2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</row>
    <row r="642" spans="1:27" ht="14.2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</row>
    <row r="643" spans="1:27" ht="14.2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</row>
    <row r="644" spans="1:27" ht="14.2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</row>
    <row r="645" spans="1:27" ht="14.2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</row>
    <row r="646" spans="1:27" ht="14.2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</row>
    <row r="647" spans="1:27" ht="14.2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</row>
    <row r="648" spans="1:27" ht="14.2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</row>
    <row r="649" spans="1:27" ht="14.2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</row>
    <row r="650" spans="1:27" ht="14.2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</row>
    <row r="651" spans="1:27" ht="14.2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</row>
    <row r="652" spans="1:27" ht="14.2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</row>
    <row r="653" spans="1:27" ht="14.2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</row>
    <row r="654" spans="1:27" ht="14.2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</row>
    <row r="655" spans="1:27" ht="14.2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</row>
    <row r="656" spans="1:27" ht="14.2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</row>
    <row r="657" spans="1:27" ht="14.2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</row>
    <row r="658" spans="1:27" ht="14.2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</row>
    <row r="659" spans="1:27" ht="14.2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</row>
    <row r="660" spans="1:27" ht="14.2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</row>
    <row r="661" spans="1:27" ht="14.2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</row>
    <row r="662" spans="1:27" ht="14.2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</row>
    <row r="663" spans="1:27" ht="14.2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</row>
    <row r="664" spans="1:27" ht="14.2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</row>
    <row r="665" spans="1:27" ht="14.2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</row>
    <row r="666" spans="1:27" ht="14.2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</row>
    <row r="667" spans="1:27" ht="14.2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</row>
    <row r="668" spans="1:27" ht="14.2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</row>
    <row r="669" spans="1:27" ht="14.2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</row>
    <row r="670" spans="1:27" ht="14.2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</row>
    <row r="671" spans="1:27" ht="14.2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</row>
    <row r="672" spans="1:27" ht="14.2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</row>
    <row r="673" spans="1:27" ht="14.2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</row>
    <row r="674" spans="1:27" ht="14.2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</row>
    <row r="675" spans="1:27" ht="14.2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</row>
    <row r="676" spans="1:27" ht="14.2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</row>
    <row r="677" spans="1:27" ht="14.2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</row>
    <row r="678" spans="1:27" ht="14.2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</row>
    <row r="679" spans="1:27" ht="14.2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</row>
    <row r="680" spans="1:27" ht="14.2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</row>
    <row r="681" spans="1:27" ht="14.2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</row>
    <row r="682" spans="1:27" ht="14.2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</row>
    <row r="683" spans="1:27" ht="14.2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</row>
    <row r="684" spans="1:27" ht="14.2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</row>
    <row r="685" spans="1:27" ht="14.2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</row>
    <row r="686" spans="1:27" ht="14.2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</row>
    <row r="687" spans="1:27" ht="14.2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</row>
    <row r="688" spans="1:27" ht="14.2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</row>
    <row r="689" spans="1:27" ht="14.2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</row>
    <row r="690" spans="1:27" ht="14.2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</row>
    <row r="691" spans="1:27" ht="14.2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</row>
    <row r="692" spans="1:27" ht="14.2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</row>
    <row r="693" spans="1:27" ht="14.2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</row>
    <row r="694" spans="1:27" ht="14.2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</row>
    <row r="695" spans="1:27" ht="14.2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</row>
    <row r="696" spans="1:27" ht="14.2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</row>
    <row r="697" spans="1:27" ht="14.2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</row>
    <row r="698" spans="1:27" ht="14.2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</row>
    <row r="699" spans="1:27" ht="14.2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</row>
    <row r="700" spans="1:27" ht="14.2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</row>
    <row r="701" spans="1:27" ht="14.2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</row>
    <row r="702" spans="1:27" ht="14.2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</row>
    <row r="703" spans="1:27" ht="14.2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</row>
    <row r="704" spans="1:27" ht="14.2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</row>
    <row r="705" spans="1:27" ht="14.2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</row>
    <row r="706" spans="1:27" ht="14.2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</row>
    <row r="707" spans="1:27" ht="14.2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</row>
    <row r="708" spans="1:27" ht="14.2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</row>
    <row r="709" spans="1:27" ht="14.2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</row>
    <row r="710" spans="1:27" ht="14.2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</row>
    <row r="711" spans="1:27" ht="14.2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</row>
    <row r="712" spans="1:27" ht="14.2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</row>
    <row r="713" spans="1:27" ht="14.2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</row>
    <row r="714" spans="1:27" ht="14.2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</row>
    <row r="715" spans="1:27" ht="14.2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</row>
    <row r="716" spans="1:27" ht="14.2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</row>
    <row r="717" spans="1:27" ht="14.2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</row>
    <row r="718" spans="1:27" ht="14.2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</row>
    <row r="719" spans="1:27" ht="14.2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</row>
    <row r="720" spans="1:27" ht="14.2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</row>
    <row r="721" spans="1:27" ht="14.2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</row>
    <row r="722" spans="1:27" ht="14.2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</row>
    <row r="723" spans="1:27" ht="14.2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</row>
    <row r="724" spans="1:27" ht="14.2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</row>
    <row r="725" spans="1:27" ht="14.2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</row>
    <row r="726" spans="1:27" ht="14.2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</row>
    <row r="727" spans="1:27" ht="14.2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</row>
    <row r="728" spans="1:27" ht="14.2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</row>
    <row r="729" spans="1:27" ht="14.2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</row>
    <row r="730" spans="1:27" ht="14.2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</row>
    <row r="731" spans="1:27" ht="14.2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</row>
    <row r="732" spans="1:27" ht="14.2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</row>
    <row r="733" spans="1:27" ht="14.2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</row>
    <row r="734" spans="1:27" ht="14.2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</row>
    <row r="735" spans="1:27" ht="14.2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</row>
    <row r="736" spans="1:27" ht="14.2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</row>
    <row r="737" spans="1:27" ht="14.2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</row>
    <row r="738" spans="1:27" ht="14.2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</row>
    <row r="739" spans="1:27" ht="14.2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</row>
    <row r="740" spans="1:27" ht="14.2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</row>
    <row r="741" spans="1:27" ht="14.2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</row>
    <row r="742" spans="1:27" ht="14.2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</row>
    <row r="743" spans="1:27" ht="14.2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</row>
    <row r="744" spans="1:27" ht="14.2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</row>
    <row r="745" spans="1:27" ht="14.2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</row>
    <row r="746" spans="1:27" ht="14.2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</row>
    <row r="747" spans="1:27" ht="14.2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</row>
    <row r="748" spans="1:27" ht="14.2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</row>
    <row r="749" spans="1:27" ht="14.2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</row>
    <row r="750" spans="1:27" ht="14.2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</row>
    <row r="751" spans="1:27" ht="14.2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</row>
    <row r="752" spans="1:27" ht="14.2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</row>
    <row r="753" spans="1:27" ht="14.2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</row>
    <row r="754" spans="1:27" ht="14.2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</row>
    <row r="755" spans="1:27" ht="14.2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</row>
    <row r="756" spans="1:27" ht="14.2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</row>
    <row r="757" spans="1:27" ht="14.2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</row>
    <row r="758" spans="1:27" ht="14.2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</row>
    <row r="759" spans="1:27" ht="14.2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</row>
    <row r="760" spans="1:27" ht="14.2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</row>
    <row r="761" spans="1:27" ht="14.2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</row>
    <row r="762" spans="1:27" ht="14.2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</row>
    <row r="763" spans="1:27" ht="14.2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</row>
    <row r="764" spans="1:27" ht="14.2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</row>
    <row r="765" spans="1:27" ht="14.2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</row>
    <row r="766" spans="1:27" ht="14.2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</row>
    <row r="767" spans="1:27" ht="14.2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</row>
    <row r="768" spans="1:27" ht="14.2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</row>
    <row r="769" spans="1:27" ht="14.2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</row>
    <row r="770" spans="1:27" ht="14.2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</row>
    <row r="771" spans="1:27" ht="14.2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</row>
    <row r="772" spans="1:27" ht="14.2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</row>
    <row r="773" spans="1:27" ht="14.2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</row>
    <row r="774" spans="1:27" ht="14.2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</row>
    <row r="775" spans="1:27" ht="14.2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</row>
    <row r="776" spans="1:27" ht="14.2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</row>
    <row r="777" spans="1:27" ht="14.2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</row>
    <row r="778" spans="1:27" ht="14.2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</row>
    <row r="779" spans="1:27" ht="14.2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</row>
    <row r="780" spans="1:27" ht="14.2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</row>
    <row r="781" spans="1:27" ht="14.2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</row>
    <row r="782" spans="1:27" ht="14.2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</row>
    <row r="783" spans="1:27" ht="14.2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</row>
    <row r="784" spans="1:27" ht="14.2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</row>
    <row r="785" spans="1:27" ht="14.2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</row>
    <row r="786" spans="1:27" ht="14.2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</row>
    <row r="787" spans="1:27" ht="14.2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</row>
    <row r="788" spans="1:27" ht="14.2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</row>
    <row r="789" spans="1:27" ht="14.2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</row>
    <row r="790" spans="1:27" ht="14.2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</row>
    <row r="791" spans="1:27" ht="14.2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</row>
    <row r="792" spans="1:27" ht="14.2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</row>
    <row r="793" spans="1:27" ht="14.2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</row>
    <row r="794" spans="1:27" ht="14.2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</row>
    <row r="795" spans="1:27" ht="14.2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</row>
    <row r="796" spans="1:27" ht="14.2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</row>
    <row r="797" spans="1:27" ht="14.2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</row>
    <row r="798" spans="1:27" ht="14.2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</row>
    <row r="799" spans="1:27" ht="14.2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</row>
    <row r="800" spans="1:27" ht="14.2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</row>
    <row r="801" spans="1:27" ht="14.2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</row>
    <row r="802" spans="1:27" ht="14.2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</row>
    <row r="803" spans="1:27" ht="14.2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</row>
    <row r="804" spans="1:27" ht="14.2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</row>
    <row r="805" spans="1:27" ht="14.2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</row>
    <row r="806" spans="1:27" ht="14.2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</row>
    <row r="807" spans="1:27" ht="14.2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</row>
    <row r="808" spans="1:27" ht="14.2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</row>
    <row r="809" spans="1:27" ht="14.2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</row>
    <row r="810" spans="1:27" ht="14.2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</row>
    <row r="811" spans="1:27" ht="14.2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</row>
    <row r="812" spans="1:27" ht="14.2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</row>
    <row r="813" spans="1:27" ht="14.2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</row>
    <row r="814" spans="1:27" ht="14.2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</row>
    <row r="815" spans="1:27" ht="14.2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</row>
    <row r="816" spans="1:27" ht="14.2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</row>
    <row r="817" spans="1:27" ht="14.2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</row>
    <row r="818" spans="1:27" ht="14.2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</row>
    <row r="819" spans="1:27" ht="14.2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</row>
    <row r="820" spans="1:27" ht="14.2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</row>
    <row r="821" spans="1:27" ht="14.2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</row>
    <row r="822" spans="1:27" ht="14.2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</row>
    <row r="823" spans="1:27" ht="14.2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</row>
    <row r="824" spans="1:27" ht="14.2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</row>
    <row r="825" spans="1:27" ht="14.2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</row>
    <row r="826" spans="1:27" ht="14.2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</row>
    <row r="827" spans="1:27" ht="14.2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</row>
    <row r="828" spans="1:27" ht="14.2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</row>
    <row r="829" spans="1:27" ht="14.2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</row>
    <row r="830" spans="1:27" ht="14.2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</row>
    <row r="831" spans="1:27" ht="14.2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</row>
    <row r="832" spans="1:27" ht="14.2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</row>
    <row r="833" spans="1:27" ht="14.2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</row>
    <row r="834" spans="1:27" ht="14.2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</row>
    <row r="835" spans="1:27" ht="14.2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</row>
    <row r="836" spans="1:27" ht="14.2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</row>
    <row r="837" spans="1:27" ht="14.2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</row>
    <row r="838" spans="1:27" ht="14.2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</row>
    <row r="839" spans="1:27" ht="14.2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</row>
    <row r="840" spans="1:27" ht="14.2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</row>
    <row r="841" spans="1:27" ht="14.2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</row>
    <row r="842" spans="1:27" ht="14.2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</row>
    <row r="843" spans="1:27" ht="14.2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</row>
    <row r="844" spans="1:27" ht="14.2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</row>
    <row r="845" spans="1:27" ht="14.2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</row>
    <row r="846" spans="1:27" ht="14.2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</row>
    <row r="847" spans="1:27" ht="14.2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</row>
    <row r="848" spans="1:27" ht="14.2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</row>
    <row r="849" spans="1:27" ht="14.2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</row>
    <row r="850" spans="1:27" ht="14.2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</row>
    <row r="851" spans="1:27" ht="14.2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</row>
    <row r="852" spans="1:27" ht="14.2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</row>
    <row r="853" spans="1:27" ht="14.2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</row>
    <row r="854" spans="1:27" ht="14.2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</row>
    <row r="855" spans="1:27" ht="14.2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</row>
    <row r="856" spans="1:27" ht="14.2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</row>
    <row r="857" spans="1:27" ht="14.2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</row>
    <row r="858" spans="1:27" ht="14.2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</row>
    <row r="859" spans="1:27" ht="14.2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</row>
    <row r="860" spans="1:27" ht="14.2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</row>
    <row r="861" spans="1:27" ht="14.2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</row>
    <row r="862" spans="1:27" ht="14.2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</row>
    <row r="863" spans="1:27" ht="14.2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</row>
    <row r="864" spans="1:27" ht="14.2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</row>
    <row r="865" spans="1:27" ht="14.2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</row>
    <row r="866" spans="1:27" ht="14.2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</row>
    <row r="867" spans="1:27" ht="14.2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</row>
    <row r="868" spans="1:27" ht="14.2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</row>
    <row r="869" spans="1:27" ht="14.2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</row>
    <row r="870" spans="1:27" ht="14.2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</row>
    <row r="871" spans="1:27" ht="14.2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</row>
    <row r="872" spans="1:27" ht="14.2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</row>
    <row r="873" spans="1:27" ht="14.2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</row>
    <row r="874" spans="1:27" ht="14.2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</row>
    <row r="875" spans="1:27" ht="14.2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</row>
    <row r="876" spans="1:27" ht="14.2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</row>
    <row r="877" spans="1:27" ht="14.2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</row>
    <row r="878" spans="1:27" ht="14.2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</row>
    <row r="879" spans="1:27" ht="14.2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</row>
    <row r="880" spans="1:27" ht="14.2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</row>
    <row r="881" spans="1:27" ht="14.2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</row>
    <row r="882" spans="1:27" ht="14.2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</row>
    <row r="883" spans="1:27" ht="14.2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</row>
    <row r="884" spans="1:27" ht="14.2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</row>
    <row r="885" spans="1:27" ht="14.2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</row>
    <row r="886" spans="1:27" ht="14.2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</row>
    <row r="887" spans="1:27" ht="14.2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</row>
    <row r="888" spans="1:27" ht="14.2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</row>
    <row r="889" spans="1:27" ht="14.2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</row>
    <row r="890" spans="1:27" ht="14.2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</row>
    <row r="891" spans="1:27" ht="14.2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</row>
    <row r="892" spans="1:27" ht="14.2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</row>
    <row r="893" spans="1:27" ht="14.2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</row>
    <row r="894" spans="1:27" ht="14.2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</row>
    <row r="895" spans="1:27" ht="14.2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</row>
    <row r="896" spans="1:27" ht="14.2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</row>
    <row r="897" spans="1:27" ht="14.2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</row>
    <row r="898" spans="1:27" ht="14.2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</row>
    <row r="899" spans="1:27" ht="14.2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</row>
    <row r="900" spans="1:27" ht="14.2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</row>
    <row r="901" spans="1:27" ht="14.2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</row>
    <row r="902" spans="1:27" ht="14.2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</row>
    <row r="903" spans="1:27" ht="14.2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</row>
    <row r="904" spans="1:27" ht="14.2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</row>
    <row r="905" spans="1:27" ht="14.2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</row>
    <row r="906" spans="1:27" ht="14.2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</row>
    <row r="907" spans="1:27" ht="14.2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</row>
    <row r="908" spans="1:27" ht="14.2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</row>
    <row r="909" spans="1:27" ht="14.2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</row>
    <row r="910" spans="1:27" ht="14.2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</row>
    <row r="911" spans="1:27" ht="14.2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</row>
    <row r="912" spans="1:27" ht="14.2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</row>
    <row r="913" spans="1:27" ht="14.2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</row>
    <row r="914" spans="1:27" ht="14.2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</row>
    <row r="915" spans="1:27" ht="14.2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</row>
    <row r="916" spans="1:27" ht="14.2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</row>
    <row r="917" spans="1:27" ht="14.2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</row>
    <row r="918" spans="1:27" ht="14.2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</row>
    <row r="919" spans="1:27" ht="14.2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</row>
    <row r="920" spans="1:27" ht="14.2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</row>
    <row r="921" spans="1:27" ht="14.2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</row>
    <row r="922" spans="1:27" ht="14.2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</row>
    <row r="923" spans="1:27" ht="14.2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</row>
    <row r="924" spans="1:27" ht="14.2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</row>
    <row r="925" spans="1:27" ht="14.2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</row>
    <row r="926" spans="1:27" ht="14.2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</row>
    <row r="927" spans="1:27" ht="14.2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</row>
    <row r="928" spans="1:27" ht="14.2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</row>
    <row r="929" spans="1:27" ht="14.2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</row>
    <row r="930" spans="1:27" ht="14.2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</row>
    <row r="931" spans="1:27" ht="14.2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</row>
    <row r="932" spans="1:27" ht="14.2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</row>
    <row r="933" spans="1:27" ht="14.2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</row>
    <row r="934" spans="1:27" ht="14.2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</row>
    <row r="935" spans="1:27" ht="14.2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</row>
    <row r="936" spans="1:27" ht="14.2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</row>
    <row r="937" spans="1:27" ht="14.2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</row>
    <row r="938" spans="1:27" ht="14.2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</row>
    <row r="939" spans="1:27" ht="14.2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</row>
    <row r="940" spans="1:27" ht="14.2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</row>
    <row r="941" spans="1:27" ht="14.2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</row>
    <row r="942" spans="1:27" ht="14.2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</row>
    <row r="943" spans="1:27" ht="14.2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</row>
    <row r="944" spans="1:27" ht="14.2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</row>
    <row r="945" spans="1:27" ht="14.2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</row>
    <row r="946" spans="1:27" ht="14.2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</row>
    <row r="947" spans="1:27" ht="14.2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</row>
    <row r="948" spans="1:27" ht="14.2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</row>
    <row r="949" spans="1:27" ht="14.2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</row>
    <row r="950" spans="1:27" ht="14.2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</row>
    <row r="951" spans="1:27" ht="14.2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</row>
    <row r="952" spans="1:27" ht="14.2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</row>
    <row r="953" spans="1:27" ht="14.2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</row>
    <row r="954" spans="1:27" ht="14.2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</row>
    <row r="955" spans="1:27" ht="14.2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</row>
    <row r="956" spans="1:27" ht="14.2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</row>
    <row r="957" spans="1:27" ht="14.2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</row>
    <row r="958" spans="1:27" ht="14.2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</row>
    <row r="959" spans="1:27" ht="14.2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</row>
    <row r="960" spans="1:27" ht="14.2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</row>
    <row r="961" spans="1:27" ht="14.2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</row>
    <row r="962" spans="1:27" ht="14.2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</row>
    <row r="963" spans="1:27" ht="14.2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</row>
    <row r="964" spans="1:27" ht="14.2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</row>
    <row r="965" spans="1:27" ht="14.2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</row>
    <row r="966" spans="1:27" ht="14.2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</row>
    <row r="967" spans="1:27" ht="14.2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</row>
    <row r="968" spans="1:27" ht="14.2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</row>
    <row r="969" spans="1:27" ht="14.2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</row>
    <row r="970" spans="1:27" ht="14.2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</row>
    <row r="971" spans="1:27" ht="14.2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</row>
    <row r="972" spans="1:27" ht="14.2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</row>
    <row r="973" spans="1:27" ht="14.2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</row>
    <row r="974" spans="1:27" ht="14.2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</row>
    <row r="975" spans="1:27" ht="14.2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</row>
    <row r="976" spans="1:27" ht="14.2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</row>
    <row r="977" spans="1:27" ht="14.2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</row>
    <row r="978" spans="1:27" ht="14.2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</row>
    <row r="979" spans="1:27" ht="14.2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</row>
    <row r="980" spans="1:27" ht="14.2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</row>
    <row r="981" spans="1:27" ht="14.2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</row>
    <row r="982" spans="1:27" ht="14.2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</row>
    <row r="983" spans="1:27" ht="14.2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</row>
    <row r="984" spans="1:27" ht="14.2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</row>
    <row r="985" spans="1:27" ht="14.2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</row>
    <row r="986" spans="1:27" ht="14.2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</row>
    <row r="987" spans="1:27" ht="14.2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</row>
    <row r="988" spans="1:27" ht="14.2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</row>
    <row r="989" spans="1:27" ht="14.2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</row>
    <row r="990" spans="1:27" ht="14.2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</row>
    <row r="991" spans="1:27" ht="14.2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</row>
    <row r="992" spans="1:27" ht="14.2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</row>
    <row r="993" spans="1:27" ht="14.2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</row>
    <row r="994" spans="1:27" ht="14.2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</row>
    <row r="995" spans="1:27" ht="14.2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</row>
    <row r="996" spans="1:27" ht="14.2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</row>
    <row r="997" spans="1:27" ht="14.2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</row>
    <row r="998" spans="1:27" ht="14.2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</row>
  </sheetData>
  <mergeCells count="8">
    <mergeCell ref="H4:I4"/>
    <mergeCell ref="J4:K4"/>
    <mergeCell ref="L4:M4"/>
    <mergeCell ref="N4:O4"/>
    <mergeCell ref="D3:Q3"/>
    <mergeCell ref="D4:E4"/>
    <mergeCell ref="F4:G4"/>
    <mergeCell ref="P4:Q4"/>
  </mergeCells>
  <hyperlinks>
    <hyperlink ref="A37" r:id="rId1" xr:uid="{00000000-0004-0000-0D00-000000000000}"/>
    <hyperlink ref="A1" location="Зміст!A1" display="Зміст" xr:uid="{B4FD522E-7939-8841-891E-56D6BCEFF623}"/>
  </hyperlinks>
  <pageMargins left="0.7" right="0.7" top="0.75" bottom="0.75" header="0" footer="0"/>
  <pageSetup orientation="landscape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Z1008"/>
  <sheetViews>
    <sheetView workbookViewId="0"/>
  </sheetViews>
  <sheetFormatPr baseColWidth="10" defaultColWidth="12.6640625" defaultRowHeight="15.75" customHeight="1"/>
  <cols>
    <col min="1" max="1" width="5.1640625" customWidth="1"/>
    <col min="2" max="2" width="34.1640625" customWidth="1"/>
    <col min="3" max="3" width="31" customWidth="1"/>
    <col min="4" max="4" width="28.6640625" customWidth="1"/>
    <col min="5" max="5" width="36.1640625" customWidth="1"/>
    <col min="6" max="6" width="36.83203125" customWidth="1"/>
    <col min="7" max="7" width="17.1640625" customWidth="1"/>
  </cols>
  <sheetData>
    <row r="1" spans="1:26" ht="18">
      <c r="A1" s="327" t="s">
        <v>1315</v>
      </c>
    </row>
    <row r="2" spans="1:26" ht="23" customHeight="1">
      <c r="A2" s="301" t="s">
        <v>1352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3" customHeight="1">
      <c r="A3" s="312" t="s">
        <v>0</v>
      </c>
      <c r="B3" s="25" t="s">
        <v>1133</v>
      </c>
      <c r="C3" s="25" t="s">
        <v>1134</v>
      </c>
      <c r="D3" s="25" t="s">
        <v>1135</v>
      </c>
      <c r="E3" s="25" t="s">
        <v>1136</v>
      </c>
      <c r="F3" s="25" t="s">
        <v>1137</v>
      </c>
      <c r="G3" s="25" t="s">
        <v>1</v>
      </c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90">
      <c r="A4" s="302">
        <v>1</v>
      </c>
      <c r="B4" s="33" t="s">
        <v>1138</v>
      </c>
      <c r="C4" s="33" t="s">
        <v>1139</v>
      </c>
      <c r="D4" s="33" t="s">
        <v>1140</v>
      </c>
      <c r="E4" s="303" t="s">
        <v>1141</v>
      </c>
      <c r="F4" s="33" t="s">
        <v>1142</v>
      </c>
      <c r="G4" s="33" t="s">
        <v>60</v>
      </c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90">
      <c r="A5" s="302">
        <v>2</v>
      </c>
      <c r="B5" s="33" t="s">
        <v>1143</v>
      </c>
      <c r="C5" s="33" t="s">
        <v>1144</v>
      </c>
      <c r="D5" s="304" t="s">
        <v>1145</v>
      </c>
      <c r="E5" s="303" t="s">
        <v>1146</v>
      </c>
      <c r="F5" s="33" t="s">
        <v>1147</v>
      </c>
      <c r="G5" s="33" t="s">
        <v>60</v>
      </c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45">
      <c r="A6" s="302">
        <v>3</v>
      </c>
      <c r="B6" s="33" t="s">
        <v>1148</v>
      </c>
      <c r="C6" s="33" t="s">
        <v>1149</v>
      </c>
      <c r="D6" s="33" t="s">
        <v>1150</v>
      </c>
      <c r="E6" s="303" t="s">
        <v>1151</v>
      </c>
      <c r="F6" s="305" t="s">
        <v>1152</v>
      </c>
      <c r="G6" s="33" t="s">
        <v>60</v>
      </c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30">
      <c r="A7" s="302">
        <v>4</v>
      </c>
      <c r="B7" s="33" t="s">
        <v>1153</v>
      </c>
      <c r="C7" s="33" t="s">
        <v>1154</v>
      </c>
      <c r="D7" s="33" t="s">
        <v>1043</v>
      </c>
      <c r="E7" s="303" t="s">
        <v>1155</v>
      </c>
      <c r="F7" s="33" t="s">
        <v>1156</v>
      </c>
      <c r="G7" s="33" t="s">
        <v>60</v>
      </c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30">
      <c r="A8" s="302">
        <v>5</v>
      </c>
      <c r="B8" s="33" t="s">
        <v>1157</v>
      </c>
      <c r="C8" s="33" t="s">
        <v>1158</v>
      </c>
      <c r="D8" s="33" t="s">
        <v>1159</v>
      </c>
      <c r="E8" s="303" t="s">
        <v>1160</v>
      </c>
      <c r="F8" s="33" t="s">
        <v>1161</v>
      </c>
      <c r="G8" s="33" t="s">
        <v>60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45">
      <c r="A9" s="302">
        <v>6</v>
      </c>
      <c r="B9" s="33" t="s">
        <v>1162</v>
      </c>
      <c r="C9" s="33" t="s">
        <v>1163</v>
      </c>
      <c r="D9" s="33" t="s">
        <v>1164</v>
      </c>
      <c r="E9" s="303" t="s">
        <v>1165</v>
      </c>
      <c r="F9" s="33" t="s">
        <v>1161</v>
      </c>
      <c r="G9" s="33" t="s">
        <v>60</v>
      </c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90">
      <c r="A10" s="302">
        <v>7</v>
      </c>
      <c r="B10" s="33" t="s">
        <v>1166</v>
      </c>
      <c r="C10" s="33" t="s">
        <v>1167</v>
      </c>
      <c r="D10" s="33" t="s">
        <v>1168</v>
      </c>
      <c r="E10" s="306" t="s">
        <v>1169</v>
      </c>
      <c r="F10" s="33" t="s">
        <v>1170</v>
      </c>
      <c r="G10" s="33" t="s">
        <v>60</v>
      </c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30">
      <c r="A11" s="302">
        <v>8</v>
      </c>
      <c r="B11" s="33" t="s">
        <v>1171</v>
      </c>
      <c r="C11" s="33" t="s">
        <v>1172</v>
      </c>
      <c r="D11" s="33" t="s">
        <v>1173</v>
      </c>
      <c r="E11" s="303" t="s">
        <v>1174</v>
      </c>
      <c r="F11" s="33" t="s">
        <v>1175</v>
      </c>
      <c r="G11" s="33" t="s">
        <v>60</v>
      </c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45">
      <c r="A12" s="302">
        <v>9</v>
      </c>
      <c r="B12" s="33" t="s">
        <v>1176</v>
      </c>
      <c r="C12" s="33" t="s">
        <v>1172</v>
      </c>
      <c r="D12" s="33" t="s">
        <v>1177</v>
      </c>
      <c r="E12" s="303" t="s">
        <v>1178</v>
      </c>
      <c r="F12" s="33" t="s">
        <v>1179</v>
      </c>
      <c r="G12" s="33" t="s">
        <v>60</v>
      </c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5.75" customHeight="1">
      <c r="A13" s="302">
        <v>10</v>
      </c>
      <c r="B13" s="33" t="s">
        <v>1180</v>
      </c>
      <c r="C13" s="33" t="s">
        <v>1181</v>
      </c>
      <c r="D13" s="33"/>
      <c r="E13" s="307" t="s">
        <v>1182</v>
      </c>
      <c r="F13" s="33" t="s">
        <v>1183</v>
      </c>
      <c r="G13" s="33" t="s">
        <v>26</v>
      </c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5.75" customHeight="1">
      <c r="A14" s="302">
        <v>11</v>
      </c>
      <c r="B14" s="33" t="s">
        <v>1184</v>
      </c>
      <c r="C14" s="33" t="s">
        <v>1181</v>
      </c>
      <c r="D14" s="33"/>
      <c r="E14" s="303" t="s">
        <v>1185</v>
      </c>
      <c r="F14" s="33" t="s">
        <v>1186</v>
      </c>
      <c r="G14" s="33" t="s">
        <v>26</v>
      </c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5.75" customHeight="1">
      <c r="A15" s="302">
        <v>12</v>
      </c>
      <c r="B15" s="33" t="s">
        <v>1187</v>
      </c>
      <c r="C15" s="33" t="s">
        <v>1172</v>
      </c>
      <c r="D15" s="33"/>
      <c r="E15" s="303" t="s">
        <v>1188</v>
      </c>
      <c r="F15" s="33" t="s">
        <v>1189</v>
      </c>
      <c r="G15" s="33" t="s">
        <v>26</v>
      </c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5.75" customHeight="1">
      <c r="A16" s="302">
        <v>13</v>
      </c>
      <c r="B16" s="33" t="s">
        <v>1190</v>
      </c>
      <c r="C16" s="33" t="s">
        <v>1191</v>
      </c>
      <c r="D16" s="33"/>
      <c r="E16" s="303" t="s">
        <v>1192</v>
      </c>
      <c r="F16" s="33" t="s">
        <v>1193</v>
      </c>
      <c r="G16" s="33" t="s">
        <v>26</v>
      </c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5.75" customHeight="1">
      <c r="A17" s="302">
        <v>14</v>
      </c>
      <c r="B17" s="33" t="s">
        <v>1194</v>
      </c>
      <c r="C17" s="33" t="s">
        <v>1149</v>
      </c>
      <c r="D17" s="33"/>
      <c r="E17" s="303" t="s">
        <v>1195</v>
      </c>
      <c r="F17" s="33" t="s">
        <v>1196</v>
      </c>
      <c r="G17" s="33" t="s">
        <v>26</v>
      </c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5.75" customHeight="1">
      <c r="A18" s="302">
        <v>15</v>
      </c>
      <c r="B18" s="33" t="s">
        <v>1197</v>
      </c>
      <c r="C18" s="33" t="s">
        <v>1198</v>
      </c>
      <c r="D18" s="33"/>
      <c r="E18" s="303" t="s">
        <v>1199</v>
      </c>
      <c r="F18" s="33" t="s">
        <v>1200</v>
      </c>
      <c r="G18" s="33" t="s">
        <v>44</v>
      </c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5.75" customHeight="1">
      <c r="A19" s="302">
        <v>16</v>
      </c>
      <c r="B19" s="33" t="s">
        <v>1201</v>
      </c>
      <c r="C19" s="33" t="s">
        <v>1149</v>
      </c>
      <c r="D19" s="33"/>
      <c r="E19" s="33"/>
      <c r="F19" s="33" t="s">
        <v>1202</v>
      </c>
      <c r="G19" s="33" t="s">
        <v>44</v>
      </c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5.75" customHeight="1">
      <c r="A20" s="302">
        <v>17</v>
      </c>
      <c r="B20" s="33" t="s">
        <v>1203</v>
      </c>
      <c r="C20" s="33" t="s">
        <v>1191</v>
      </c>
      <c r="D20" s="33"/>
      <c r="E20" s="307" t="s">
        <v>1204</v>
      </c>
      <c r="F20" s="33" t="s">
        <v>1205</v>
      </c>
      <c r="G20" s="33" t="s">
        <v>44</v>
      </c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5.75" customHeight="1">
      <c r="A21" s="302">
        <v>18</v>
      </c>
      <c r="B21" s="33" t="s">
        <v>1206</v>
      </c>
      <c r="C21" s="33" t="s">
        <v>1191</v>
      </c>
      <c r="D21" s="33"/>
      <c r="E21" s="307" t="s">
        <v>1207</v>
      </c>
      <c r="F21" s="33" t="s">
        <v>1208</v>
      </c>
      <c r="G21" s="33" t="s">
        <v>44</v>
      </c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5.75" customHeight="1">
      <c r="A22" s="302">
        <v>19</v>
      </c>
      <c r="B22" s="33" t="s">
        <v>1209</v>
      </c>
      <c r="C22" s="33" t="s">
        <v>1149</v>
      </c>
      <c r="D22" s="33"/>
      <c r="E22" s="303" t="s">
        <v>1210</v>
      </c>
      <c r="F22" s="33" t="s">
        <v>1211</v>
      </c>
      <c r="G22" s="33" t="s">
        <v>44</v>
      </c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5.75" customHeight="1">
      <c r="A23" s="302">
        <v>20</v>
      </c>
      <c r="B23" s="33" t="s">
        <v>1212</v>
      </c>
      <c r="C23" s="33" t="s">
        <v>1213</v>
      </c>
      <c r="D23" s="33"/>
      <c r="E23" s="303" t="s">
        <v>1214</v>
      </c>
      <c r="F23" s="33" t="s">
        <v>1215</v>
      </c>
      <c r="G23" s="33" t="s">
        <v>44</v>
      </c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5.75" customHeight="1">
      <c r="A24" s="302">
        <v>21</v>
      </c>
      <c r="B24" s="33" t="s">
        <v>1216</v>
      </c>
      <c r="C24" s="33" t="s">
        <v>1181</v>
      </c>
      <c r="D24" s="33"/>
      <c r="E24" s="303" t="s">
        <v>1217</v>
      </c>
      <c r="F24" s="33" t="s">
        <v>1218</v>
      </c>
      <c r="G24" s="33" t="s">
        <v>44</v>
      </c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5.75" customHeight="1">
      <c r="A25" s="302">
        <v>22</v>
      </c>
      <c r="B25" s="33" t="s">
        <v>1219</v>
      </c>
      <c r="C25" s="33" t="s">
        <v>1181</v>
      </c>
      <c r="D25" s="33"/>
      <c r="E25" s="307" t="s">
        <v>1220</v>
      </c>
      <c r="F25" s="33" t="s">
        <v>1221</v>
      </c>
      <c r="G25" s="33" t="s">
        <v>44</v>
      </c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5.75" customHeight="1">
      <c r="A26" s="302">
        <v>23</v>
      </c>
      <c r="B26" s="33" t="s">
        <v>1222</v>
      </c>
      <c r="C26" s="33" t="s">
        <v>1181</v>
      </c>
      <c r="D26" s="33"/>
      <c r="E26" s="303" t="s">
        <v>1223</v>
      </c>
      <c r="F26" s="33" t="s">
        <v>1224</v>
      </c>
      <c r="G26" s="33" t="s">
        <v>44</v>
      </c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5.75" customHeight="1">
      <c r="A27" s="302">
        <v>24</v>
      </c>
      <c r="B27" s="33" t="s">
        <v>1225</v>
      </c>
      <c r="C27" s="33" t="s">
        <v>1167</v>
      </c>
      <c r="D27" s="33"/>
      <c r="E27" s="303" t="s">
        <v>1226</v>
      </c>
      <c r="F27" s="33" t="s">
        <v>1227</v>
      </c>
      <c r="G27" s="33" t="s">
        <v>44</v>
      </c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5.75" customHeight="1">
      <c r="A28" s="302">
        <v>25</v>
      </c>
      <c r="B28" s="33" t="s">
        <v>1228</v>
      </c>
      <c r="C28" s="33" t="s">
        <v>1213</v>
      </c>
      <c r="D28" s="33"/>
      <c r="E28" s="303" t="s">
        <v>1229</v>
      </c>
      <c r="F28" s="33" t="s">
        <v>1227</v>
      </c>
      <c r="G28" s="33" t="s">
        <v>44</v>
      </c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5.75" customHeight="1">
      <c r="A29" s="302">
        <v>26</v>
      </c>
      <c r="B29" s="33" t="s">
        <v>1230</v>
      </c>
      <c r="C29" s="33" t="s">
        <v>1213</v>
      </c>
      <c r="D29" s="33"/>
      <c r="E29" s="307" t="s">
        <v>1231</v>
      </c>
      <c r="F29" s="33" t="s">
        <v>1232</v>
      </c>
      <c r="G29" s="33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.75" customHeight="1">
      <c r="A30" s="302">
        <v>27</v>
      </c>
      <c r="B30" s="33" t="s">
        <v>1233</v>
      </c>
      <c r="C30" s="33" t="s">
        <v>1181</v>
      </c>
      <c r="D30" s="33"/>
      <c r="E30" s="303" t="s">
        <v>1234</v>
      </c>
      <c r="F30" s="33" t="s">
        <v>1235</v>
      </c>
      <c r="G30" s="33" t="s">
        <v>1236</v>
      </c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5.75" customHeight="1">
      <c r="A31" s="302">
        <v>28</v>
      </c>
      <c r="B31" s="33" t="s">
        <v>1237</v>
      </c>
      <c r="C31" s="33" t="s">
        <v>1238</v>
      </c>
      <c r="D31" s="33"/>
      <c r="E31" s="303" t="s">
        <v>1239</v>
      </c>
      <c r="F31" s="33" t="s">
        <v>1240</v>
      </c>
      <c r="G31" s="33" t="s">
        <v>8</v>
      </c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5.75" customHeight="1">
      <c r="A32" s="302">
        <v>29</v>
      </c>
      <c r="B32" s="33" t="s">
        <v>1241</v>
      </c>
      <c r="C32" s="33" t="s">
        <v>1181</v>
      </c>
      <c r="D32" s="33"/>
      <c r="E32" s="303" t="s">
        <v>1242</v>
      </c>
      <c r="F32" s="33" t="s">
        <v>1243</v>
      </c>
      <c r="G32" s="33" t="s">
        <v>56</v>
      </c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5.75" customHeight="1">
      <c r="A33" s="302">
        <v>30</v>
      </c>
      <c r="B33" s="33" t="s">
        <v>1244</v>
      </c>
      <c r="C33" s="33" t="s">
        <v>1181</v>
      </c>
      <c r="D33" s="33"/>
      <c r="E33" s="303" t="s">
        <v>1245</v>
      </c>
      <c r="F33" s="33" t="s">
        <v>1246</v>
      </c>
      <c r="G33" s="33" t="s">
        <v>44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5.75" customHeight="1">
      <c r="A34" s="302">
        <v>31</v>
      </c>
      <c r="B34" s="33" t="s">
        <v>1247</v>
      </c>
      <c r="C34" s="33" t="s">
        <v>1191</v>
      </c>
      <c r="D34" s="33"/>
      <c r="E34" s="303" t="s">
        <v>1248</v>
      </c>
      <c r="F34" s="33" t="s">
        <v>1249</v>
      </c>
      <c r="G34" s="33" t="s">
        <v>24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5.75" customHeight="1">
      <c r="A35" s="302">
        <v>32</v>
      </c>
      <c r="B35" s="33" t="s">
        <v>1250</v>
      </c>
      <c r="C35" s="33" t="s">
        <v>1181</v>
      </c>
      <c r="D35" s="33"/>
      <c r="E35" s="307" t="s">
        <v>1251</v>
      </c>
      <c r="F35" s="33" t="s">
        <v>1252</v>
      </c>
      <c r="G35" s="33" t="s">
        <v>24</v>
      </c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5.75" customHeight="1">
      <c r="A36" s="302">
        <v>33</v>
      </c>
      <c r="B36" s="33" t="s">
        <v>1253</v>
      </c>
      <c r="C36" s="33" t="s">
        <v>1191</v>
      </c>
      <c r="D36" s="33"/>
      <c r="E36" s="307" t="s">
        <v>1254</v>
      </c>
      <c r="F36" s="33" t="s">
        <v>1255</v>
      </c>
      <c r="G36" s="33" t="s">
        <v>58</v>
      </c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5.75" customHeight="1">
      <c r="A37" s="302">
        <v>34</v>
      </c>
      <c r="B37" s="33" t="s">
        <v>1256</v>
      </c>
      <c r="C37" s="33" t="s">
        <v>1257</v>
      </c>
      <c r="D37" s="33"/>
      <c r="E37" s="303" t="s">
        <v>1258</v>
      </c>
      <c r="F37" s="33" t="s">
        <v>1259</v>
      </c>
      <c r="G37" s="33" t="s">
        <v>58</v>
      </c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5.75" customHeight="1">
      <c r="A38" s="302">
        <v>35</v>
      </c>
      <c r="B38" s="33" t="s">
        <v>1260</v>
      </c>
      <c r="C38" s="33" t="s">
        <v>1261</v>
      </c>
      <c r="D38" s="33"/>
      <c r="E38" s="303" t="s">
        <v>1262</v>
      </c>
      <c r="F38" s="33" t="s">
        <v>1263</v>
      </c>
      <c r="G38" s="33" t="s">
        <v>16</v>
      </c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5.75" customHeight="1">
      <c r="A39" s="302">
        <v>36</v>
      </c>
      <c r="B39" s="33" t="s">
        <v>1264</v>
      </c>
      <c r="C39" s="33" t="s">
        <v>1265</v>
      </c>
      <c r="D39" s="33"/>
      <c r="E39" s="307" t="s">
        <v>1266</v>
      </c>
      <c r="F39" s="33" t="s">
        <v>1267</v>
      </c>
      <c r="G39" s="33" t="s">
        <v>16</v>
      </c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5.75" customHeight="1">
      <c r="A40" s="302">
        <v>37</v>
      </c>
      <c r="B40" s="33" t="s">
        <v>1268</v>
      </c>
      <c r="C40" s="33" t="s">
        <v>1149</v>
      </c>
      <c r="D40" s="33"/>
      <c r="E40" s="307" t="s">
        <v>1269</v>
      </c>
      <c r="F40" s="33" t="s">
        <v>1270</v>
      </c>
      <c r="G40" s="33" t="s">
        <v>16</v>
      </c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5.75" customHeight="1">
      <c r="A41" s="302">
        <v>38</v>
      </c>
      <c r="B41" s="33" t="s">
        <v>1271</v>
      </c>
      <c r="C41" s="33" t="s">
        <v>1191</v>
      </c>
      <c r="D41" s="33"/>
      <c r="E41" s="303" t="s">
        <v>1272</v>
      </c>
      <c r="F41" s="33" t="s">
        <v>1273</v>
      </c>
      <c r="G41" s="33" t="s">
        <v>54</v>
      </c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5.75" customHeight="1">
      <c r="A42" s="302">
        <v>39</v>
      </c>
      <c r="B42" s="33" t="s">
        <v>1274</v>
      </c>
      <c r="C42" s="33" t="s">
        <v>1275</v>
      </c>
      <c r="D42" s="33"/>
      <c r="E42" s="303" t="s">
        <v>1276</v>
      </c>
      <c r="F42" s="33" t="s">
        <v>1277</v>
      </c>
      <c r="G42" s="33" t="s">
        <v>54</v>
      </c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5.75" customHeight="1">
      <c r="A43" s="302">
        <v>40</v>
      </c>
      <c r="B43" s="33" t="s">
        <v>1278</v>
      </c>
      <c r="C43" s="33" t="s">
        <v>1279</v>
      </c>
      <c r="D43" s="33"/>
      <c r="E43" s="33"/>
      <c r="F43" s="33" t="s">
        <v>1280</v>
      </c>
      <c r="G43" s="33" t="s">
        <v>54</v>
      </c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5.75" customHeight="1">
      <c r="A44" s="302">
        <v>41</v>
      </c>
      <c r="B44" s="33" t="s">
        <v>1281</v>
      </c>
      <c r="C44" s="33" t="s">
        <v>1181</v>
      </c>
      <c r="D44" s="33"/>
      <c r="E44" s="303" t="s">
        <v>1282</v>
      </c>
      <c r="F44" s="33" t="s">
        <v>1283</v>
      </c>
      <c r="G44" s="33" t="s">
        <v>46</v>
      </c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5.75" customHeight="1">
      <c r="A45" s="302">
        <v>42</v>
      </c>
      <c r="B45" s="33" t="s">
        <v>1284</v>
      </c>
      <c r="C45" s="33" t="s">
        <v>1257</v>
      </c>
      <c r="D45" s="33"/>
      <c r="E45" s="303" t="s">
        <v>1285</v>
      </c>
      <c r="F45" s="33" t="s">
        <v>1286</v>
      </c>
      <c r="G45" s="33" t="s">
        <v>34</v>
      </c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5.75" customHeight="1">
      <c r="A46" s="302">
        <v>43</v>
      </c>
      <c r="B46" s="33" t="s">
        <v>1287</v>
      </c>
      <c r="C46" s="33" t="s">
        <v>1181</v>
      </c>
      <c r="D46" s="33"/>
      <c r="E46" s="303" t="s">
        <v>1288</v>
      </c>
      <c r="F46" s="33" t="s">
        <v>1289</v>
      </c>
      <c r="G46" s="33" t="s">
        <v>34</v>
      </c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5.75" customHeight="1">
      <c r="A47" s="302">
        <v>44</v>
      </c>
      <c r="B47" s="33" t="s">
        <v>1290</v>
      </c>
      <c r="C47" s="33" t="s">
        <v>1191</v>
      </c>
      <c r="D47" s="33"/>
      <c r="E47" s="303" t="s">
        <v>1291</v>
      </c>
      <c r="F47" s="33" t="s">
        <v>1292</v>
      </c>
      <c r="G47" s="33" t="s">
        <v>34</v>
      </c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5">
      <c r="A48" s="302">
        <v>45</v>
      </c>
      <c r="B48" s="33" t="s">
        <v>1293</v>
      </c>
      <c r="C48" s="33" t="s">
        <v>1181</v>
      </c>
      <c r="D48" s="33"/>
      <c r="E48" s="303" t="s">
        <v>1294</v>
      </c>
      <c r="F48" s="33" t="s">
        <v>1295</v>
      </c>
      <c r="G48" s="33" t="s">
        <v>30</v>
      </c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5">
      <c r="A49" s="302">
        <v>46</v>
      </c>
      <c r="B49" s="8" t="s">
        <v>1296</v>
      </c>
      <c r="C49" s="8" t="s">
        <v>1181</v>
      </c>
      <c r="D49" s="8"/>
      <c r="E49" s="308" t="s">
        <v>1297</v>
      </c>
      <c r="F49" s="8" t="s">
        <v>1298</v>
      </c>
      <c r="G49" s="33" t="s">
        <v>30</v>
      </c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5">
      <c r="A50" s="302">
        <v>47</v>
      </c>
      <c r="B50" s="33" t="s">
        <v>1299</v>
      </c>
      <c r="C50" s="33" t="s">
        <v>1213</v>
      </c>
      <c r="D50" s="33"/>
      <c r="E50" s="303" t="s">
        <v>1300</v>
      </c>
      <c r="F50" s="33" t="s">
        <v>1301</v>
      </c>
      <c r="G50" s="33" t="s">
        <v>30</v>
      </c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5">
      <c r="A51" s="302">
        <v>48</v>
      </c>
      <c r="B51" s="33" t="s">
        <v>1302</v>
      </c>
      <c r="C51" s="33" t="s">
        <v>1172</v>
      </c>
      <c r="D51" s="33"/>
      <c r="E51" s="303" t="s">
        <v>1303</v>
      </c>
      <c r="F51" s="33" t="s">
        <v>1304</v>
      </c>
      <c r="G51" s="33" t="s">
        <v>30</v>
      </c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5">
      <c r="A52" s="302">
        <v>49</v>
      </c>
      <c r="B52" s="33" t="s">
        <v>1305</v>
      </c>
      <c r="C52" s="33" t="s">
        <v>1306</v>
      </c>
      <c r="D52" s="33"/>
      <c r="E52" s="303" t="s">
        <v>1307</v>
      </c>
      <c r="F52" s="33" t="s">
        <v>1308</v>
      </c>
      <c r="G52" s="33" t="s">
        <v>48</v>
      </c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5">
      <c r="A53" s="302">
        <v>50</v>
      </c>
      <c r="B53" s="33" t="s">
        <v>1309</v>
      </c>
      <c r="C53" s="33" t="s">
        <v>1310</v>
      </c>
      <c r="D53" s="33"/>
      <c r="E53" s="303" t="s">
        <v>1311</v>
      </c>
      <c r="F53" s="33" t="s">
        <v>1308</v>
      </c>
      <c r="G53" s="33" t="s">
        <v>48</v>
      </c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4">
      <c r="A54" s="27"/>
      <c r="B54" s="309"/>
      <c r="C54" s="309"/>
      <c r="D54" s="309"/>
      <c r="E54" s="309"/>
      <c r="F54" s="309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4">
      <c r="A55" s="27"/>
      <c r="B55" s="309"/>
      <c r="C55" s="309"/>
      <c r="D55" s="309"/>
      <c r="E55" s="309"/>
      <c r="F55" s="309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4">
      <c r="A56" s="27"/>
      <c r="B56" s="310"/>
      <c r="C56" s="311"/>
      <c r="D56" s="311"/>
      <c r="E56" s="311"/>
      <c r="F56" s="311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">
      <c r="A57" s="27"/>
      <c r="B57" s="311"/>
      <c r="C57" s="311"/>
      <c r="D57" s="311"/>
      <c r="E57" s="311"/>
      <c r="F57" s="311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">
      <c r="A58" s="27"/>
      <c r="B58" s="311"/>
      <c r="C58" s="311"/>
      <c r="D58" s="311"/>
      <c r="E58" s="311"/>
      <c r="F58" s="311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">
      <c r="A59" s="27"/>
      <c r="B59" s="311"/>
      <c r="C59" s="311"/>
      <c r="D59" s="311"/>
      <c r="E59" s="311"/>
      <c r="F59" s="311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">
      <c r="A60" s="27"/>
      <c r="B60" s="311"/>
      <c r="C60" s="311"/>
      <c r="D60" s="311"/>
      <c r="E60" s="311"/>
      <c r="F60" s="311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3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3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3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3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3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3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3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3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3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3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3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3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3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3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3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3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3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3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3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3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3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3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3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3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3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3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3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3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3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3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3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3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3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3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  <row r="1001" spans="1:26" ht="13">
      <c r="A1001" s="27"/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</row>
    <row r="1002" spans="1:26" ht="13">
      <c r="A1002" s="27"/>
      <c r="B1002" s="27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</row>
    <row r="1003" spans="1:26" ht="13">
      <c r="A1003" s="27"/>
      <c r="B1003" s="27"/>
      <c r="C1003" s="27"/>
      <c r="D1003" s="27"/>
      <c r="E1003" s="27"/>
      <c r="F1003" s="27"/>
      <c r="G1003" s="27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</row>
    <row r="1004" spans="1:26" ht="13">
      <c r="A1004" s="27"/>
      <c r="B1004" s="27"/>
      <c r="C1004" s="27"/>
      <c r="D1004" s="27"/>
      <c r="E1004" s="27"/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</row>
    <row r="1005" spans="1:26" ht="13">
      <c r="A1005" s="27"/>
      <c r="B1005" s="27"/>
      <c r="C1005" s="27"/>
      <c r="D1005" s="27"/>
      <c r="E1005" s="27"/>
      <c r="F1005" s="27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</row>
    <row r="1006" spans="1:26" ht="13">
      <c r="A1006" s="27"/>
      <c r="B1006" s="27"/>
      <c r="C1006" s="27"/>
      <c r="D1006" s="27"/>
      <c r="E1006" s="27"/>
      <c r="F1006" s="27"/>
      <c r="G1006" s="27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</row>
    <row r="1007" spans="1:26" ht="13">
      <c r="A1007" s="27"/>
      <c r="B1007" s="27"/>
      <c r="C1007" s="27"/>
      <c r="D1007" s="27"/>
      <c r="E1007" s="27"/>
      <c r="F1007" s="27"/>
      <c r="G1007" s="27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</row>
    <row r="1008" spans="1:26" ht="13">
      <c r="A1008" s="27"/>
      <c r="B1008" s="27"/>
      <c r="C1008" s="27"/>
      <c r="D1008" s="27"/>
      <c r="E1008" s="27"/>
      <c r="F1008" s="27"/>
      <c r="G1008" s="27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</row>
  </sheetData>
  <autoFilter ref="A3:G3" xr:uid="{00000000-0001-0000-0E00-000000000000}"/>
  <hyperlinks>
    <hyperlink ref="E4" r:id="rId1" xr:uid="{00000000-0004-0000-0E00-000000000000}"/>
    <hyperlink ref="E5" r:id="rId2" xr:uid="{00000000-0004-0000-0E00-000001000000}"/>
    <hyperlink ref="E6" r:id="rId3" xr:uid="{00000000-0004-0000-0E00-000002000000}"/>
    <hyperlink ref="E7" r:id="rId4" xr:uid="{00000000-0004-0000-0E00-000003000000}"/>
    <hyperlink ref="E8" r:id="rId5" xr:uid="{00000000-0004-0000-0E00-000004000000}"/>
    <hyperlink ref="E9" r:id="rId6" xr:uid="{00000000-0004-0000-0E00-000005000000}"/>
    <hyperlink ref="E10" r:id="rId7" xr:uid="{00000000-0004-0000-0E00-000006000000}"/>
    <hyperlink ref="E11" r:id="rId8" xr:uid="{00000000-0004-0000-0E00-000007000000}"/>
    <hyperlink ref="E12" r:id="rId9" xr:uid="{00000000-0004-0000-0E00-000008000000}"/>
    <hyperlink ref="E13" r:id="rId10" xr:uid="{00000000-0004-0000-0E00-000009000000}"/>
    <hyperlink ref="E14" r:id="rId11" xr:uid="{00000000-0004-0000-0E00-00000A000000}"/>
    <hyperlink ref="E15" r:id="rId12" xr:uid="{00000000-0004-0000-0E00-00000B000000}"/>
    <hyperlink ref="E16" r:id="rId13" xr:uid="{00000000-0004-0000-0E00-00000C000000}"/>
    <hyperlink ref="E17" r:id="rId14" xr:uid="{00000000-0004-0000-0E00-00000D000000}"/>
    <hyperlink ref="E18" r:id="rId15" xr:uid="{00000000-0004-0000-0E00-00000E000000}"/>
    <hyperlink ref="E20" r:id="rId16" xr:uid="{00000000-0004-0000-0E00-00000F000000}"/>
    <hyperlink ref="E21" r:id="rId17" xr:uid="{00000000-0004-0000-0E00-000010000000}"/>
    <hyperlink ref="E22" r:id="rId18" xr:uid="{00000000-0004-0000-0E00-000011000000}"/>
    <hyperlink ref="E23" r:id="rId19" location="/informacje-techniczne" xr:uid="{00000000-0004-0000-0E00-000012000000}"/>
    <hyperlink ref="E24" r:id="rId20" xr:uid="{00000000-0004-0000-0E00-000013000000}"/>
    <hyperlink ref="E25" r:id="rId21" xr:uid="{00000000-0004-0000-0E00-000014000000}"/>
    <hyperlink ref="E26" r:id="rId22" xr:uid="{00000000-0004-0000-0E00-000015000000}"/>
    <hyperlink ref="E27" r:id="rId23" xr:uid="{00000000-0004-0000-0E00-000016000000}"/>
    <hyperlink ref="E28" r:id="rId24" xr:uid="{00000000-0004-0000-0E00-000017000000}"/>
    <hyperlink ref="E29" r:id="rId25" xr:uid="{00000000-0004-0000-0E00-000018000000}"/>
    <hyperlink ref="E30" r:id="rId26" xr:uid="{00000000-0004-0000-0E00-000019000000}"/>
    <hyperlink ref="E31" r:id="rId27" xr:uid="{00000000-0004-0000-0E00-00001A000000}"/>
    <hyperlink ref="E32" r:id="rId28" xr:uid="{00000000-0004-0000-0E00-00001B000000}"/>
    <hyperlink ref="E33" r:id="rId29" xr:uid="{00000000-0004-0000-0E00-00001C000000}"/>
    <hyperlink ref="E34" r:id="rId30" xr:uid="{00000000-0004-0000-0E00-00001D000000}"/>
    <hyperlink ref="E35" r:id="rId31" xr:uid="{00000000-0004-0000-0E00-00001E000000}"/>
    <hyperlink ref="E36" r:id="rId32" xr:uid="{00000000-0004-0000-0E00-00001F000000}"/>
    <hyperlink ref="E37" r:id="rId33" xr:uid="{00000000-0004-0000-0E00-000020000000}"/>
    <hyperlink ref="E38" r:id="rId34" xr:uid="{00000000-0004-0000-0E00-000021000000}"/>
    <hyperlink ref="E39" r:id="rId35" xr:uid="{00000000-0004-0000-0E00-000022000000}"/>
    <hyperlink ref="E40" r:id="rId36" xr:uid="{00000000-0004-0000-0E00-000023000000}"/>
    <hyperlink ref="E41" r:id="rId37" xr:uid="{00000000-0004-0000-0E00-000024000000}"/>
    <hyperlink ref="E42" r:id="rId38" xr:uid="{00000000-0004-0000-0E00-000025000000}"/>
    <hyperlink ref="E44" r:id="rId39" location="electric" xr:uid="{00000000-0004-0000-0E00-000026000000}"/>
    <hyperlink ref="E45" r:id="rId40" xr:uid="{00000000-0004-0000-0E00-000027000000}"/>
    <hyperlink ref="E46" r:id="rId41" xr:uid="{00000000-0004-0000-0E00-000028000000}"/>
    <hyperlink ref="E47" r:id="rId42" xr:uid="{00000000-0004-0000-0E00-000029000000}"/>
    <hyperlink ref="E48" r:id="rId43" xr:uid="{00000000-0004-0000-0E00-00002A000000}"/>
    <hyperlink ref="E49" r:id="rId44" xr:uid="{00000000-0004-0000-0E00-00002B000000}"/>
    <hyperlink ref="E50" r:id="rId45" xr:uid="{00000000-0004-0000-0E00-00002C000000}"/>
    <hyperlink ref="E51" r:id="rId46" xr:uid="{00000000-0004-0000-0E00-00002D000000}"/>
    <hyperlink ref="E52" r:id="rId47" xr:uid="{00000000-0004-0000-0E00-00002E000000}"/>
    <hyperlink ref="E53" r:id="rId48" xr:uid="{00000000-0004-0000-0E00-00002F000000}"/>
    <hyperlink ref="A1" location="Зміст!A1" display="Зміст" xr:uid="{CD9579EE-8A39-624E-A46B-A5C1F8267FE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0DAD0-3FD1-A142-9271-A75CF240AB79}">
  <dimension ref="A6:C23"/>
  <sheetViews>
    <sheetView workbookViewId="0"/>
  </sheetViews>
  <sheetFormatPr baseColWidth="10" defaultRowHeight="13"/>
  <sheetData>
    <row r="6" spans="1:3" ht="18">
      <c r="A6" s="338" t="s">
        <v>1319</v>
      </c>
      <c r="B6" s="320"/>
      <c r="C6" s="320"/>
    </row>
    <row r="7" spans="1:3" ht="18">
      <c r="A7" s="320"/>
      <c r="B7" s="320"/>
      <c r="C7" s="320"/>
    </row>
    <row r="8" spans="1:3" ht="18">
      <c r="A8" s="339" t="s">
        <v>1338</v>
      </c>
      <c r="B8" s="320"/>
      <c r="C8" s="320"/>
    </row>
    <row r="9" spans="1:3" ht="18">
      <c r="A9" s="340" t="s">
        <v>1337</v>
      </c>
      <c r="B9" s="320"/>
      <c r="C9" s="320"/>
    </row>
    <row r="10" spans="1:3" ht="18">
      <c r="A10" s="320"/>
      <c r="B10" s="320"/>
      <c r="C10" s="320"/>
    </row>
    <row r="11" spans="1:3" ht="18">
      <c r="A11" s="320"/>
      <c r="B11" s="320"/>
      <c r="C11" s="320"/>
    </row>
    <row r="12" spans="1:3" ht="18">
      <c r="A12" s="320"/>
      <c r="B12" s="320"/>
      <c r="C12" s="320"/>
    </row>
    <row r="13" spans="1:3" ht="18">
      <c r="A13" s="338" t="s">
        <v>1320</v>
      </c>
      <c r="B13" s="320"/>
      <c r="C13" s="320"/>
    </row>
    <row r="14" spans="1:3" ht="18">
      <c r="A14" s="320"/>
      <c r="B14" s="320"/>
      <c r="C14" s="320"/>
    </row>
    <row r="15" spans="1:3" ht="18">
      <c r="A15" s="339" t="s">
        <v>1321</v>
      </c>
      <c r="B15" s="339" t="s">
        <v>1322</v>
      </c>
      <c r="C15" s="320"/>
    </row>
    <row r="16" spans="1:3" ht="18">
      <c r="A16" s="339" t="s">
        <v>1323</v>
      </c>
      <c r="B16" s="339" t="s">
        <v>1324</v>
      </c>
      <c r="C16" s="320"/>
    </row>
    <row r="17" spans="1:3" ht="18">
      <c r="A17" s="339" t="s">
        <v>1325</v>
      </c>
      <c r="B17" s="339" t="s">
        <v>1326</v>
      </c>
      <c r="C17" s="320"/>
    </row>
    <row r="18" spans="1:3" ht="18">
      <c r="A18" s="339" t="s">
        <v>1327</v>
      </c>
      <c r="B18" s="339" t="s">
        <v>1328</v>
      </c>
      <c r="C18" s="320"/>
    </row>
    <row r="19" spans="1:3" ht="18">
      <c r="A19" s="339" t="s">
        <v>1329</v>
      </c>
      <c r="B19" s="339" t="s">
        <v>1330</v>
      </c>
      <c r="C19" s="320"/>
    </row>
    <row r="20" spans="1:3" ht="18">
      <c r="A20" s="339" t="s">
        <v>1331</v>
      </c>
      <c r="B20" s="339" t="s">
        <v>1332</v>
      </c>
      <c r="C20" s="320"/>
    </row>
    <row r="21" spans="1:3" ht="18">
      <c r="A21" s="320" t="s">
        <v>1333</v>
      </c>
      <c r="B21" s="320" t="s">
        <v>1334</v>
      </c>
      <c r="C21" s="320"/>
    </row>
    <row r="22" spans="1:3" ht="18">
      <c r="A22" s="320" t="s">
        <v>1437</v>
      </c>
      <c r="B22" s="320" t="s">
        <v>1438</v>
      </c>
      <c r="C22" s="320"/>
    </row>
    <row r="23" spans="1:3" ht="18">
      <c r="A23" s="320" t="s">
        <v>1335</v>
      </c>
      <c r="B23" s="320" t="s">
        <v>1336</v>
      </c>
      <c r="C23" s="32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Y700"/>
  <sheetViews>
    <sheetView workbookViewId="0">
      <selection activeCell="D34" sqref="A34:D34"/>
    </sheetView>
  </sheetViews>
  <sheetFormatPr baseColWidth="10" defaultColWidth="12.6640625" defaultRowHeight="15.75" customHeight="1"/>
  <cols>
    <col min="1" max="1" width="8.5" customWidth="1"/>
    <col min="2" max="2" width="28.1640625" customWidth="1"/>
    <col min="3" max="3" width="29.6640625" customWidth="1"/>
    <col min="4" max="4" width="23.33203125" customWidth="1"/>
    <col min="8" max="8" width="20.6640625" customWidth="1"/>
    <col min="9" max="9" width="29.5" customWidth="1"/>
    <col min="10" max="10" width="32.5" customWidth="1"/>
    <col min="12" max="12" width="14.1640625" customWidth="1"/>
    <col min="17" max="17" width="16.5" customWidth="1"/>
  </cols>
  <sheetData>
    <row r="1" spans="1:25" ht="18">
      <c r="A1" s="327" t="s">
        <v>1315</v>
      </c>
    </row>
    <row r="2" spans="1:25" ht="27.75" customHeight="1">
      <c r="A2" s="337" t="s">
        <v>1340</v>
      </c>
      <c r="C2" s="2"/>
      <c r="D2" s="2"/>
      <c r="E2" s="3"/>
      <c r="F2" s="3"/>
      <c r="G2" s="3"/>
      <c r="H2" s="4"/>
      <c r="I2" s="4"/>
      <c r="J2" s="4"/>
      <c r="K2" s="5"/>
      <c r="L2" s="4"/>
      <c r="M2" s="4"/>
      <c r="N2" s="4"/>
      <c r="O2" s="4"/>
      <c r="P2" s="4"/>
      <c r="Q2" s="4"/>
      <c r="R2" s="3"/>
      <c r="S2" s="3"/>
      <c r="T2" s="3"/>
      <c r="U2" s="3"/>
      <c r="V2" s="3"/>
      <c r="W2" s="3"/>
      <c r="X2" s="3"/>
      <c r="Y2" s="3"/>
    </row>
    <row r="3" spans="1:25" ht="25" customHeight="1">
      <c r="A3" s="411" t="s">
        <v>0</v>
      </c>
      <c r="B3" s="411" t="s">
        <v>1</v>
      </c>
      <c r="C3" s="411" t="s">
        <v>2</v>
      </c>
      <c r="D3" s="411" t="s">
        <v>3</v>
      </c>
      <c r="E3" s="3"/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6"/>
      <c r="U3" s="7"/>
      <c r="V3" s="3"/>
      <c r="W3" s="3"/>
      <c r="X3" s="3"/>
      <c r="Y3" s="3"/>
    </row>
    <row r="4" spans="1:25" ht="14">
      <c r="A4" s="8">
        <v>1</v>
      </c>
      <c r="B4" s="9" t="s">
        <v>4</v>
      </c>
      <c r="C4" s="9" t="s">
        <v>5</v>
      </c>
      <c r="D4" s="10">
        <v>5</v>
      </c>
      <c r="E4" s="3"/>
      <c r="F4" s="11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6"/>
      <c r="U4" s="12"/>
      <c r="V4" s="3"/>
      <c r="W4" s="3"/>
      <c r="X4" s="3"/>
      <c r="Y4" s="3"/>
    </row>
    <row r="5" spans="1:25" ht="14">
      <c r="A5" s="8">
        <v>2</v>
      </c>
      <c r="B5" s="9" t="s">
        <v>6</v>
      </c>
      <c r="C5" s="9" t="s">
        <v>7</v>
      </c>
      <c r="D5" s="10">
        <v>4</v>
      </c>
      <c r="E5" s="3"/>
      <c r="F5" s="11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6"/>
      <c r="U5" s="7"/>
      <c r="V5" s="3"/>
      <c r="W5" s="3"/>
      <c r="X5" s="3"/>
      <c r="Y5" s="3"/>
    </row>
    <row r="6" spans="1:25" ht="14">
      <c r="A6" s="8">
        <v>3</v>
      </c>
      <c r="B6" s="9" t="s">
        <v>8</v>
      </c>
      <c r="C6" s="9" t="s">
        <v>9</v>
      </c>
      <c r="D6" s="10">
        <v>5</v>
      </c>
      <c r="E6" s="3"/>
      <c r="F6" s="11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6"/>
      <c r="U6" s="7"/>
      <c r="V6" s="3"/>
      <c r="W6" s="3"/>
      <c r="X6" s="3"/>
      <c r="Y6" s="3"/>
    </row>
    <row r="7" spans="1:25" ht="14">
      <c r="A7" s="8">
        <v>4</v>
      </c>
      <c r="B7" s="9" t="s">
        <v>10</v>
      </c>
      <c r="C7" s="13" t="s">
        <v>11</v>
      </c>
      <c r="D7" s="10">
        <v>1</v>
      </c>
      <c r="E7" s="3"/>
      <c r="F7" s="11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6"/>
      <c r="U7" s="7"/>
      <c r="V7" s="3"/>
      <c r="W7" s="3"/>
      <c r="X7" s="3"/>
      <c r="Y7" s="3"/>
    </row>
    <row r="8" spans="1:25" ht="14">
      <c r="A8" s="8">
        <v>5</v>
      </c>
      <c r="B8" s="9" t="s">
        <v>12</v>
      </c>
      <c r="C8" s="9" t="s">
        <v>13</v>
      </c>
      <c r="D8" s="10">
        <v>1</v>
      </c>
      <c r="E8" s="3"/>
      <c r="F8" s="11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6"/>
      <c r="U8" s="7"/>
      <c r="V8" s="3"/>
      <c r="W8" s="3"/>
      <c r="X8" s="3"/>
      <c r="Y8" s="3"/>
    </row>
    <row r="9" spans="1:25" ht="14">
      <c r="A9" s="8">
        <v>6</v>
      </c>
      <c r="B9" s="9" t="s">
        <v>14</v>
      </c>
      <c r="C9" s="9" t="s">
        <v>15</v>
      </c>
      <c r="D9" s="10">
        <v>2</v>
      </c>
      <c r="E9" s="3"/>
      <c r="F9" s="11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6"/>
      <c r="U9" s="7"/>
      <c r="V9" s="3"/>
      <c r="W9" s="3"/>
      <c r="X9" s="3"/>
      <c r="Y9" s="3"/>
    </row>
    <row r="10" spans="1:25" ht="14">
      <c r="A10" s="8">
        <v>7</v>
      </c>
      <c r="B10" s="9" t="s">
        <v>16</v>
      </c>
      <c r="C10" s="9" t="s">
        <v>17</v>
      </c>
      <c r="D10" s="10">
        <v>7</v>
      </c>
      <c r="E10" s="3"/>
      <c r="F10" s="11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6"/>
      <c r="U10" s="7"/>
      <c r="V10" s="3"/>
      <c r="W10" s="3"/>
      <c r="X10" s="3"/>
      <c r="Y10" s="3"/>
    </row>
    <row r="11" spans="1:25" ht="14">
      <c r="A11" s="8">
        <v>8</v>
      </c>
      <c r="B11" s="9" t="s">
        <v>18</v>
      </c>
      <c r="C11" s="9" t="s">
        <v>19</v>
      </c>
      <c r="D11" s="10">
        <v>2</v>
      </c>
      <c r="E11" s="3"/>
      <c r="F11" s="11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6"/>
      <c r="U11" s="7"/>
      <c r="V11" s="3"/>
      <c r="W11" s="3"/>
      <c r="X11" s="3"/>
      <c r="Y11" s="3"/>
    </row>
    <row r="12" spans="1:25" ht="14">
      <c r="A12" s="8">
        <v>9</v>
      </c>
      <c r="B12" s="9" t="s">
        <v>20</v>
      </c>
      <c r="C12" s="9" t="s">
        <v>21</v>
      </c>
      <c r="D12" s="10">
        <v>1</v>
      </c>
      <c r="E12" s="3"/>
      <c r="F12" s="11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5" ht="14">
      <c r="A13" s="8">
        <v>10</v>
      </c>
      <c r="B13" s="9" t="s">
        <v>22</v>
      </c>
      <c r="C13" s="9" t="s">
        <v>23</v>
      </c>
      <c r="D13" s="10">
        <v>2</v>
      </c>
      <c r="E13" s="3"/>
      <c r="F13" s="11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ht="14">
      <c r="A14" s="8">
        <v>11</v>
      </c>
      <c r="B14" s="9" t="s">
        <v>24</v>
      </c>
      <c r="C14" s="9" t="s">
        <v>25</v>
      </c>
      <c r="D14" s="10">
        <v>29</v>
      </c>
      <c r="E14" s="3"/>
      <c r="F14" s="11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5" ht="14">
      <c r="A15" s="8">
        <v>12</v>
      </c>
      <c r="B15" s="9" t="s">
        <v>26</v>
      </c>
      <c r="C15" s="9" t="s">
        <v>27</v>
      </c>
      <c r="D15" s="10">
        <v>53</v>
      </c>
      <c r="E15" s="3"/>
      <c r="F15" s="11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5" ht="14">
      <c r="A16" s="8">
        <v>13</v>
      </c>
      <c r="B16" s="9" t="s">
        <v>28</v>
      </c>
      <c r="C16" s="9" t="s">
        <v>29</v>
      </c>
      <c r="D16" s="10">
        <v>1</v>
      </c>
      <c r="E16" s="3"/>
      <c r="F16" s="11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spans="1:25" ht="14">
      <c r="A17" s="8">
        <v>14</v>
      </c>
      <c r="B17" s="9" t="s">
        <v>30</v>
      </c>
      <c r="C17" s="9" t="s">
        <v>31</v>
      </c>
      <c r="D17" s="10">
        <v>4</v>
      </c>
      <c r="E17" s="3"/>
      <c r="F17" s="1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spans="1:25" ht="14">
      <c r="A18" s="8">
        <v>15</v>
      </c>
      <c r="B18" s="9" t="s">
        <v>32</v>
      </c>
      <c r="C18" s="9" t="s">
        <v>33</v>
      </c>
      <c r="D18" s="10">
        <v>1</v>
      </c>
      <c r="E18" s="3"/>
      <c r="F18" s="1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spans="1:25" ht="14">
      <c r="A19" s="8">
        <v>16</v>
      </c>
      <c r="B19" s="9" t="s">
        <v>34</v>
      </c>
      <c r="C19" s="9" t="s">
        <v>35</v>
      </c>
      <c r="D19" s="10">
        <v>13</v>
      </c>
      <c r="E19" s="3"/>
      <c r="F19" s="11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25" ht="14">
      <c r="A20" s="8">
        <v>17</v>
      </c>
      <c r="B20" s="9" t="s">
        <v>36</v>
      </c>
      <c r="C20" s="9" t="s">
        <v>37</v>
      </c>
      <c r="D20" s="10">
        <v>3</v>
      </c>
      <c r="E20" s="3"/>
      <c r="F20" s="11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25" ht="14">
      <c r="A21" s="8">
        <v>18</v>
      </c>
      <c r="B21" s="9" t="s">
        <v>38</v>
      </c>
      <c r="C21" s="9" t="s">
        <v>39</v>
      </c>
      <c r="D21" s="10">
        <v>1</v>
      </c>
      <c r="E21" s="3"/>
      <c r="F21" s="11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14">
      <c r="A22" s="8">
        <v>19</v>
      </c>
      <c r="B22" s="9" t="s">
        <v>40</v>
      </c>
      <c r="C22" s="9" t="s">
        <v>41</v>
      </c>
      <c r="D22" s="10">
        <v>4</v>
      </c>
      <c r="E22" s="3"/>
      <c r="F22" s="11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14">
      <c r="A23" s="8">
        <v>20</v>
      </c>
      <c r="B23" s="9" t="s">
        <v>42</v>
      </c>
      <c r="C23" s="9" t="s">
        <v>43</v>
      </c>
      <c r="D23" s="10">
        <v>3</v>
      </c>
      <c r="E23" s="3"/>
      <c r="F23" s="11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ht="14">
      <c r="A24" s="8">
        <v>21</v>
      </c>
      <c r="B24" s="9" t="s">
        <v>44</v>
      </c>
      <c r="C24" s="9" t="s">
        <v>45</v>
      </c>
      <c r="D24" s="10">
        <v>15</v>
      </c>
      <c r="E24" s="3"/>
      <c r="F24" s="11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ht="14">
      <c r="A25" s="8">
        <v>22</v>
      </c>
      <c r="B25" s="9" t="s">
        <v>46</v>
      </c>
      <c r="C25" s="9" t="s">
        <v>47</v>
      </c>
      <c r="D25" s="10">
        <v>4</v>
      </c>
      <c r="E25" s="3"/>
      <c r="F25" s="11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14">
      <c r="A26" s="8">
        <v>23</v>
      </c>
      <c r="B26" s="9" t="s">
        <v>48</v>
      </c>
      <c r="C26" s="9" t="s">
        <v>49</v>
      </c>
      <c r="D26" s="10">
        <v>11</v>
      </c>
      <c r="E26" s="3"/>
      <c r="F26" s="11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14">
      <c r="A27" s="8">
        <v>24</v>
      </c>
      <c r="B27" s="9" t="s">
        <v>50</v>
      </c>
      <c r="C27" s="9" t="s">
        <v>51</v>
      </c>
      <c r="D27" s="10">
        <v>1</v>
      </c>
      <c r="E27" s="3"/>
      <c r="F27" s="11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14">
      <c r="A28" s="8">
        <v>25</v>
      </c>
      <c r="B28" s="9" t="s">
        <v>52</v>
      </c>
      <c r="C28" s="9" t="s">
        <v>53</v>
      </c>
      <c r="D28" s="10">
        <v>3</v>
      </c>
      <c r="E28" s="3"/>
      <c r="F28" s="11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14">
      <c r="A29" s="8">
        <v>26</v>
      </c>
      <c r="B29" s="9" t="s">
        <v>54</v>
      </c>
      <c r="C29" s="9" t="s">
        <v>55</v>
      </c>
      <c r="D29" s="10">
        <v>14</v>
      </c>
      <c r="E29" s="3"/>
      <c r="F29" s="11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ht="14">
      <c r="A30" s="8">
        <v>27</v>
      </c>
      <c r="B30" s="8" t="s">
        <v>56</v>
      </c>
      <c r="C30" s="8" t="s">
        <v>57</v>
      </c>
      <c r="D30" s="10">
        <v>4</v>
      </c>
      <c r="E30" s="3"/>
      <c r="F30" s="11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ht="14">
      <c r="A31" s="8">
        <v>28</v>
      </c>
      <c r="B31" s="8" t="s">
        <v>58</v>
      </c>
      <c r="C31" s="8" t="s">
        <v>59</v>
      </c>
      <c r="D31" s="10">
        <v>6</v>
      </c>
      <c r="E31" s="3"/>
      <c r="F31" s="11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ht="14">
      <c r="A32" s="253">
        <v>29</v>
      </c>
      <c r="B32" s="417" t="s">
        <v>60</v>
      </c>
      <c r="C32" s="417" t="s">
        <v>61</v>
      </c>
      <c r="D32" s="418">
        <v>18</v>
      </c>
      <c r="E32" s="3"/>
      <c r="F32" s="11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14">
      <c r="A33" s="420">
        <v>30</v>
      </c>
      <c r="B33" s="420" t="s">
        <v>62</v>
      </c>
      <c r="C33" s="420" t="s">
        <v>63</v>
      </c>
      <c r="D33" s="421">
        <v>8</v>
      </c>
      <c r="E33" s="3"/>
      <c r="F33" s="11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14">
      <c r="A34" s="402" t="s">
        <v>528</v>
      </c>
      <c r="B34" s="403">
        <f>COUNTA(B4:B33)</f>
        <v>30</v>
      </c>
      <c r="C34" s="403">
        <f>COUNTA(C4:C33)</f>
        <v>30</v>
      </c>
      <c r="D34" s="419">
        <f>SUBTOTAL(109,Table2[Кількість міст])</f>
        <v>226</v>
      </c>
      <c r="E34" s="3"/>
      <c r="F34" s="11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ht="14">
      <c r="A35" s="3"/>
      <c r="B35" s="414"/>
      <c r="C35" s="415"/>
      <c r="D35" s="415"/>
      <c r="E35" s="3"/>
      <c r="F35" s="11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ht="14">
      <c r="A36" s="3"/>
      <c r="B36" s="3"/>
      <c r="C36" s="11"/>
      <c r="D36" s="11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ht="1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25" ht="1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25" ht="1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25" ht="1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ht="1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ht="1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ht="1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25" ht="1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25" ht="1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25" ht="1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25" ht="1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ht="1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5" ht="1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5" ht="1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5" ht="1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5" ht="1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ht="1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ht="1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ht="1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ht="1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ht="1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1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t="1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1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1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ht="1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ht="1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5" ht="1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t="1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ht="1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25" ht="1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ht="1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ht="1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t="1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t="1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t="1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t="1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t="1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t="1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t="1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t="1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t="1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1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t="1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t="1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t="1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t="1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t="1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ht="1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ht="1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ht="1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ht="1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ht="1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ht="1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ht="1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ht="1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 ht="1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ht="1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25" ht="1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 ht="1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25" ht="1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25" ht="1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 ht="1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25" ht="1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5" ht="1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 ht="1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5" ht="1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25" ht="1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 ht="1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25" ht="1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25" ht="1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 ht="1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25" ht="1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1:25" ht="1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 ht="1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spans="1:25" ht="1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1:25" ht="1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 ht="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25" ht="1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1:25" ht="1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 ht="1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25" ht="1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25" ht="1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 ht="1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1:25" ht="1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25" ht="1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 ht="1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25" ht="1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25" ht="1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 ht="1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spans="1:25" ht="1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25" ht="1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 ht="1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25" ht="1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25" ht="1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 ht="1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25" ht="1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25" ht="1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 ht="1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25" ht="1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ht="1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 ht="1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5" ht="1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25" ht="1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 ht="1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25" ht="1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25" ht="1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 ht="1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25" ht="1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25" ht="1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 ht="1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25" ht="1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25" ht="1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 ht="1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25" ht="1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25" ht="1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 ht="1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25" ht="1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25" ht="1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 ht="1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25" ht="1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25" ht="1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 ht="1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spans="1:25" ht="1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1:25" ht="1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 ht="1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spans="1:25" ht="1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</row>
    <row r="164" spans="1:25" ht="1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 ht="1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spans="1:25" ht="1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spans="1:25" ht="1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 ht="1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1:25" ht="1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spans="1:25" ht="1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 ht="1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spans="1:25" ht="1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1:25" ht="1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 ht="1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spans="1:25" ht="1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spans="1:25" ht="1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 ht="1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spans="1:25" ht="1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spans="1:25" ht="1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 ht="1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spans="1:25" ht="1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</row>
    <row r="182" spans="1:25" ht="1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 ht="1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spans="1:25" ht="1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spans="1:25" ht="1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 ht="1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</row>
    <row r="187" spans="1:25" ht="1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spans="1:25" ht="1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 ht="1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spans="1:25" ht="1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spans="1:25" ht="1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 ht="1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1:25" ht="1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spans="1:25" ht="1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 ht="1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</row>
    <row r="196" spans="1:25" ht="1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spans="1:25" ht="1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 ht="1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spans="1:25" ht="1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spans="1:25" ht="1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 ht="1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</row>
    <row r="202" spans="1:25" ht="1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spans="1:25" ht="1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 ht="1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spans="1:25" ht="1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spans="1:25" ht="1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 ht="1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spans="1:25" ht="1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spans="1:25" ht="1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 ht="1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spans="1:25" ht="1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spans="1:25" ht="1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 ht="1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spans="1:25" ht="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spans="1:25" ht="1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 ht="1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1:25" ht="1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spans="1:25" ht="1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 ht="1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1:25" ht="1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1:25" ht="1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 ht="1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spans="1:25" ht="1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1:25" ht="1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 ht="1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spans="1:25" ht="1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1:25" ht="1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 ht="1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1:25" ht="1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spans="1:25" ht="1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 ht="1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spans="1:25" ht="1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1:25" ht="1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 ht="1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1:25" ht="1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spans="1:25" ht="1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 ht="1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</row>
    <row r="238" spans="1:25" ht="1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25" ht="1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 ht="1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25" ht="1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spans="1:25" ht="1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 ht="1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25" ht="1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25" ht="1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 ht="1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25" ht="1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spans="1:25" ht="1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 ht="1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</row>
    <row r="250" spans="1:25" ht="1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</row>
    <row r="251" spans="1:25" ht="1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 ht="1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</row>
    <row r="253" spans="1:25" ht="1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</row>
    <row r="254" spans="1:25" ht="1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 ht="1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</row>
    <row r="256" spans="1:25" ht="1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</row>
    <row r="257" spans="1:25" ht="1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 ht="1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</row>
    <row r="259" spans="1:25" ht="1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</row>
    <row r="260" spans="1:25" ht="1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 ht="1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25" ht="1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25" ht="1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 ht="1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</row>
    <row r="265" spans="1:25" ht="1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25" ht="1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 ht="1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25" ht="1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25" ht="1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 ht="1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spans="1:25" ht="1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</row>
    <row r="272" spans="1:25" ht="1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 ht="1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</row>
    <row r="274" spans="1:25" ht="1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spans="1:25" ht="1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 ht="1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</row>
    <row r="277" spans="1:25" ht="1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</row>
    <row r="278" spans="1:25" ht="1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 ht="1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</row>
    <row r="280" spans="1:25" ht="1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</row>
    <row r="281" spans="1:25" ht="1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 ht="1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</row>
    <row r="283" spans="1:25" ht="1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</row>
    <row r="284" spans="1:25" ht="1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 ht="1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</row>
    <row r="286" spans="1:25" ht="1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spans="1:25" ht="1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 ht="1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</row>
    <row r="289" spans="1:25" ht="1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</row>
    <row r="290" spans="1:25" ht="1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 ht="1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spans="1:25" ht="1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spans="1:25" ht="1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 ht="1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spans="1:25" ht="1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25" ht="1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 ht="1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25" ht="1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spans="1:25" ht="1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 ht="1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25" ht="1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25" ht="1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 ht="1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25" ht="1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</row>
    <row r="305" spans="1:25" ht="1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 ht="1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</row>
    <row r="307" spans="1:25" ht="1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</row>
    <row r="308" spans="1:25" ht="1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 ht="1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spans="1:25" ht="1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spans="1:25" ht="1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 ht="1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</row>
    <row r="313" spans="1:25" ht="1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spans="1:25" ht="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 ht="1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spans="1:25" ht="1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spans="1:25" ht="1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 ht="1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spans="1:25" ht="1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spans="1:25" ht="1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 ht="1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spans="1:25" ht="1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spans="1:25" ht="1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 ht="1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</row>
    <row r="325" spans="1:25" ht="1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</row>
    <row r="326" spans="1:25" ht="1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 ht="1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spans="1:25" ht="1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spans="1:25" ht="1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 ht="1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spans="1:25" ht="1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spans="1:25" ht="1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 ht="1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spans="1:25" ht="1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25" ht="1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 ht="1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spans="1:25" ht="1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 ht="1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 ht="1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spans="1:25" ht="1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spans="1:25" ht="1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 ht="1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spans="1:25" ht="1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</row>
    <row r="344" spans="1:25" ht="1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 ht="1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spans="1:25" ht="1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spans="1:25" ht="1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 ht="1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spans="1:25" ht="1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</row>
    <row r="350" spans="1:25" ht="1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 ht="1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</row>
    <row r="352" spans="1:25" ht="1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</row>
    <row r="353" spans="1:25" ht="1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 ht="1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</row>
    <row r="355" spans="1:25" ht="1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</row>
    <row r="356" spans="1:25" ht="1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 ht="1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spans="1:25" ht="1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spans="1:25" ht="1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 ht="1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spans="1:25" ht="1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spans="1:25" ht="1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 ht="1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spans="1:25" ht="1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spans="1:25" ht="1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 ht="1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spans="1:25" ht="1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spans="1:25" ht="1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 ht="1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spans="1:25" ht="1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spans="1:25" ht="1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 ht="1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spans="1:25" ht="1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spans="1:25" ht="1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 ht="1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spans="1:25" ht="1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spans="1:25" ht="1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 ht="1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spans="1:25" ht="1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spans="1:25" ht="1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 ht="1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spans="1:25" ht="1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spans="1:25" ht="1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 ht="1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spans="1:25" ht="1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spans="1:25" ht="1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 ht="1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spans="1:25" ht="1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spans="1:25" ht="1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 ht="1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spans="1:25" ht="1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spans="1:25" ht="1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 ht="1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spans="1:25" ht="1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spans="1:25" ht="1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 ht="1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spans="1:25" ht="1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spans="1:25" ht="1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 ht="1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spans="1:25" ht="1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spans="1:25" ht="1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 ht="1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spans="1:25" ht="1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spans="1:25" ht="1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 ht="1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spans="1:25" ht="1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spans="1:25" ht="1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 ht="1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spans="1:25" ht="1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spans="1:25" ht="1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 ht="1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spans="1:25" ht="1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spans="1:25" ht="1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ht="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spans="1:25" ht="1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spans="1:25" ht="1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 ht="1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spans="1:25" ht="1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spans="1:25" ht="1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 ht="1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spans="1:25" ht="1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spans="1:25" ht="1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 ht="1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spans="1:25" ht="1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spans="1:25" ht="1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 ht="1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spans="1:25" ht="1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spans="1:25" ht="1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 ht="1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spans="1:25" ht="1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spans="1:25" ht="1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 ht="1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spans="1:25" ht="1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spans="1:25" ht="1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 ht="1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spans="1:25" ht="1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spans="1:25" ht="1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 ht="1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spans="1:25" ht="1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spans="1:25" ht="1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 ht="1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spans="1:25" ht="1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spans="1:25" ht="1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 ht="1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spans="1:25" ht="1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spans="1:25" ht="1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 ht="1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spans="1:25" ht="1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spans="1:25" ht="1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 ht="1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spans="1:25" ht="1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spans="1:25" ht="1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 ht="1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spans="1:25" ht="1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spans="1:25" ht="1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 ht="1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spans="1:25" ht="1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spans="1:25" ht="1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 ht="1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spans="1:25" ht="1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spans="1:25" ht="1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 ht="1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spans="1:25" ht="1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spans="1:25" ht="1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 ht="1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spans="1:25" ht="1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spans="1:25" ht="1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 ht="1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spans="1:25" ht="1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spans="1:25" ht="1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 ht="1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spans="1:25" ht="1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spans="1:25" ht="1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 ht="1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spans="1:25" ht="1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spans="1:25" ht="1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 ht="1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spans="1:25" ht="1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spans="1:25" ht="1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 ht="1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spans="1:25" ht="1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spans="1:25" ht="1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 ht="1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spans="1:25" ht="1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spans="1:25" ht="1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 ht="1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spans="1:25" ht="1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spans="1:25" ht="1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 ht="1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spans="1:25" ht="1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spans="1:25" ht="1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 ht="1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spans="1:25" ht="1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25" ht="1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 ht="1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25" ht="1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spans="1:25" ht="1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 ht="1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25" ht="1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25" ht="1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 ht="1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 ht="1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spans="1:25" ht="1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 ht="1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spans="1:25" ht="1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spans="1:25" ht="1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 ht="1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spans="1:25" ht="1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spans="1:25" ht="1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 ht="1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spans="1:25" ht="1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spans="1:25" ht="1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 ht="1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spans="1:25" ht="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spans="1:25" ht="1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 ht="1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spans="1:25" ht="1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spans="1:25" ht="1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 ht="1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spans="1:25" ht="1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spans="1:25" ht="1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 ht="1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spans="1:25" ht="1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spans="1:25" ht="1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 ht="1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spans="1:25" ht="1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spans="1:25" ht="1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 ht="1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spans="1:25" ht="1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spans="1:25" ht="1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 ht="1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spans="1:25" ht="1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spans="1:25" ht="1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 ht="1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spans="1:25" ht="1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spans="1:25" ht="1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 ht="1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spans="1:25" ht="1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spans="1:25" ht="1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 ht="1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spans="1:25" ht="1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spans="1:25" ht="1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 ht="1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spans="1:25" ht="1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spans="1:25" ht="1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 ht="1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spans="1:25" ht="1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spans="1:25" ht="1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 ht="1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spans="1:25" ht="1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spans="1:25" ht="1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 ht="1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spans="1:25" ht="1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spans="1:25" ht="1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 ht="1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1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1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1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1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1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1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1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1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1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1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1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1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spans="1:25" ht="1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spans="1:25" ht="1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ht="1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spans="1:25" ht="1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spans="1:25" ht="1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ht="1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spans="1:25" ht="1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spans="1:25" ht="14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ht="14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spans="1:25" ht="14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spans="1:25" ht="14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ht="14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spans="1:25" ht="14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spans="1:25" ht="14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ht="14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spans="1:25" ht="14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spans="1:25" ht="1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ht="14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25" ht="14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25" ht="14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ht="14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25" ht="14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25" ht="14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ht="14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25" ht="14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1:25" ht="14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ht="1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spans="1:25" ht="14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spans="1:25" ht="14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ht="14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spans="1:25" ht="14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spans="1:25" ht="14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ht="14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spans="1:25" ht="14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spans="1:25" ht="14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ht="14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spans="1:25" ht="1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spans="1:25" ht="14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ht="14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spans="1:25" ht="14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spans="1:25" ht="14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ht="14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spans="1:25" ht="14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spans="1:25" ht="14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ht="14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spans="1:25" ht="14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spans="1:25" ht="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ht="14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spans="1:25" ht="14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spans="1:25" ht="14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ht="14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spans="1:25" ht="14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spans="1:25" ht="14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ht="14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spans="1:25" ht="14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spans="1:25" ht="14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ht="1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spans="1:25" ht="14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spans="1:25" ht="14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ht="14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spans="1:25" ht="14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spans="1:25" ht="14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ht="14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spans="1:25" ht="14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spans="1:25" ht="14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ht="14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spans="1:25" ht="1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spans="1:25" ht="14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 ht="14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spans="1:25" ht="14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spans="1:25" ht="14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 ht="14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spans="1:25" ht="14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spans="1:25" ht="14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 ht="14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spans="1:25" ht="14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spans="1:25" ht="1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 ht="14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spans="1:25" ht="14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spans="1:25" ht="14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 ht="14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spans="1:25" ht="14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spans="1:25" ht="14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 ht="14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spans="1:25" ht="14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spans="1:25" ht="14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 ht="1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spans="1:25" ht="14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spans="1:25" ht="14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 ht="14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spans="1:25" ht="14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spans="1:25" ht="14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 ht="14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spans="1:25" ht="14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spans="1:25" ht="14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 ht="14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spans="1:25" ht="1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spans="1:25" ht="14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 ht="14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spans="1:25" ht="14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spans="1:25" ht="14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 ht="14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spans="1:25" ht="14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spans="1:25" ht="14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 ht="14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spans="1:25" ht="14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spans="1:25" ht="1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ht="14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spans="1:25" ht="14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spans="1:25" ht="14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 ht="14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spans="1:25" ht="14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spans="1:25" ht="14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 ht="14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spans="1:25" ht="14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spans="1:25" ht="14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 ht="1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spans="1:25" ht="14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spans="1:25" ht="14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 ht="14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spans="1:25" ht="14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spans="1:25" ht="14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 ht="14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spans="1:25" ht="14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spans="1:25" ht="14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 ht="14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spans="1:25" ht="1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spans="1:25" ht="14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 ht="14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spans="1:25" ht="14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spans="1:25" ht="14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 ht="14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spans="1:25" ht="15.75" customHeight="1">
      <c r="A700" s="3"/>
      <c r="B700" s="3"/>
      <c r="C700" s="3"/>
      <c r="D700" s="3"/>
    </row>
  </sheetData>
  <hyperlinks>
    <hyperlink ref="A1" location="Зміст!A1" display="Зміст" xr:uid="{0B29480B-911F-DE45-B94C-D277264ACBCE}"/>
  </hyperlink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Y895"/>
  <sheetViews>
    <sheetView workbookViewId="0">
      <selection activeCell="A231" sqref="A231"/>
    </sheetView>
  </sheetViews>
  <sheetFormatPr baseColWidth="10" defaultColWidth="12.6640625" defaultRowHeight="15.75" customHeight="1"/>
  <cols>
    <col min="1" max="1" width="8.5" customWidth="1"/>
    <col min="2" max="2" width="28.1640625" customWidth="1"/>
    <col min="3" max="3" width="29.6640625" customWidth="1"/>
    <col min="4" max="4" width="23.33203125" customWidth="1"/>
    <col min="5" max="5" width="13.6640625" customWidth="1"/>
    <col min="6" max="6" width="18.5" customWidth="1"/>
    <col min="7" max="7" width="21.5" customWidth="1"/>
    <col min="8" max="8" width="22.1640625" customWidth="1"/>
    <col min="9" max="9" width="29.5" customWidth="1"/>
    <col min="10" max="10" width="32.5" customWidth="1"/>
    <col min="11" max="11" width="32.33203125" customWidth="1"/>
    <col min="12" max="12" width="14.1640625" customWidth="1"/>
    <col min="17" max="17" width="16.5" customWidth="1"/>
  </cols>
  <sheetData>
    <row r="1" spans="1:25" ht="18">
      <c r="A1" s="327" t="s">
        <v>1315</v>
      </c>
    </row>
    <row r="2" spans="1:25" ht="27.75" customHeight="1">
      <c r="A2" s="337" t="s">
        <v>1341</v>
      </c>
      <c r="C2" s="2"/>
      <c r="D2" s="2"/>
      <c r="E2" s="3"/>
      <c r="F2" s="3"/>
      <c r="G2" s="3"/>
      <c r="H2" s="4"/>
      <c r="I2" s="4"/>
      <c r="J2" s="4"/>
      <c r="K2" s="5"/>
      <c r="L2" s="4"/>
      <c r="M2" s="4"/>
      <c r="N2" s="4"/>
      <c r="O2" s="4"/>
      <c r="P2" s="4"/>
      <c r="Q2" s="4"/>
      <c r="R2" s="3"/>
      <c r="S2" s="3"/>
      <c r="T2" s="3"/>
      <c r="U2" s="3"/>
      <c r="V2" s="3"/>
      <c r="W2" s="3"/>
      <c r="X2" s="3"/>
      <c r="Y2" s="3"/>
    </row>
    <row r="3" spans="1:25" ht="45">
      <c r="A3" s="411" t="s">
        <v>0</v>
      </c>
      <c r="B3" s="411" t="s">
        <v>1</v>
      </c>
      <c r="C3" s="411" t="s">
        <v>64</v>
      </c>
      <c r="D3" s="411" t="s">
        <v>65</v>
      </c>
      <c r="E3" s="411" t="s">
        <v>66</v>
      </c>
      <c r="F3" s="411" t="s">
        <v>67</v>
      </c>
      <c r="G3" s="411" t="s">
        <v>68</v>
      </c>
      <c r="H3" s="411" t="s">
        <v>69</v>
      </c>
      <c r="I3" s="411" t="s">
        <v>70</v>
      </c>
      <c r="J3" s="411" t="s">
        <v>71</v>
      </c>
      <c r="K3" s="411" t="s">
        <v>72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14">
      <c r="A4" s="10">
        <v>1</v>
      </c>
      <c r="B4" s="15" t="s">
        <v>4</v>
      </c>
      <c r="C4" s="16" t="s">
        <v>73</v>
      </c>
      <c r="D4" s="8" t="s">
        <v>74</v>
      </c>
      <c r="E4" s="17">
        <v>1897</v>
      </c>
      <c r="F4" s="18"/>
      <c r="G4" s="18">
        <v>432</v>
      </c>
      <c r="H4" s="18">
        <v>30</v>
      </c>
      <c r="I4" s="18">
        <v>1435</v>
      </c>
      <c r="J4" s="18">
        <v>525</v>
      </c>
      <c r="K4" s="18">
        <v>293.60000000000002</v>
      </c>
      <c r="L4" s="19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ht="14">
      <c r="A5" s="10">
        <v>2</v>
      </c>
      <c r="B5" s="15" t="s">
        <v>4</v>
      </c>
      <c r="C5" s="16" t="s">
        <v>75</v>
      </c>
      <c r="D5" s="8" t="s">
        <v>76</v>
      </c>
      <c r="E5" s="17">
        <v>1894</v>
      </c>
      <c r="F5" s="18"/>
      <c r="G5" s="18">
        <v>17.7</v>
      </c>
      <c r="H5" s="18">
        <v>1</v>
      </c>
      <c r="I5" s="18">
        <v>1000</v>
      </c>
      <c r="J5" s="18"/>
      <c r="K5" s="18"/>
      <c r="L5" s="19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14">
      <c r="A6" s="10">
        <v>3</v>
      </c>
      <c r="B6" s="15" t="s">
        <v>4</v>
      </c>
      <c r="C6" s="16" t="s">
        <v>77</v>
      </c>
      <c r="D6" s="8" t="s">
        <v>78</v>
      </c>
      <c r="E6" s="17">
        <v>1905</v>
      </c>
      <c r="F6" s="18"/>
      <c r="G6" s="18">
        <v>19.5</v>
      </c>
      <c r="H6" s="18">
        <v>3</v>
      </c>
      <c r="I6" s="18">
        <v>1000</v>
      </c>
      <c r="J6" s="18"/>
      <c r="K6" s="18">
        <v>80</v>
      </c>
      <c r="L6" s="19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 ht="14">
      <c r="A7" s="10">
        <v>4</v>
      </c>
      <c r="B7" s="15" t="s">
        <v>4</v>
      </c>
      <c r="C7" s="16" t="s">
        <v>79</v>
      </c>
      <c r="D7" s="8" t="s">
        <v>80</v>
      </c>
      <c r="E7" s="17">
        <v>1897</v>
      </c>
      <c r="F7" s="18"/>
      <c r="G7" s="18">
        <v>30.4</v>
      </c>
      <c r="H7" s="18">
        <v>5</v>
      </c>
      <c r="I7" s="18">
        <v>900</v>
      </c>
      <c r="J7" s="18"/>
      <c r="K7" s="18"/>
      <c r="L7" s="19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ht="14">
      <c r="A8" s="10">
        <v>5</v>
      </c>
      <c r="B8" s="15" t="s">
        <v>4</v>
      </c>
      <c r="C8" s="16" t="s">
        <v>81</v>
      </c>
      <c r="D8" s="8" t="s">
        <v>82</v>
      </c>
      <c r="E8" s="17">
        <v>1878</v>
      </c>
      <c r="F8" s="18"/>
      <c r="G8" s="18">
        <v>67.2</v>
      </c>
      <c r="H8" s="18">
        <v>6</v>
      </c>
      <c r="I8" s="18">
        <v>1435</v>
      </c>
      <c r="J8" s="18">
        <v>86</v>
      </c>
      <c r="K8" s="18">
        <v>53.56</v>
      </c>
      <c r="L8" s="19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 ht="14">
      <c r="A9" s="10">
        <v>6</v>
      </c>
      <c r="B9" s="15" t="s">
        <v>6</v>
      </c>
      <c r="C9" s="16" t="s">
        <v>83</v>
      </c>
      <c r="D9" s="8" t="s">
        <v>84</v>
      </c>
      <c r="E9" s="17">
        <v>1988</v>
      </c>
      <c r="F9" s="18"/>
      <c r="G9" s="18">
        <v>19.600000000000001</v>
      </c>
      <c r="H9" s="18"/>
      <c r="I9" s="18">
        <v>1524</v>
      </c>
      <c r="J9" s="18"/>
      <c r="K9" s="18"/>
      <c r="L9" s="19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ht="14">
      <c r="A10" s="10">
        <v>7</v>
      </c>
      <c r="B10" s="15" t="s">
        <v>6</v>
      </c>
      <c r="C10" s="16" t="s">
        <v>85</v>
      </c>
      <c r="D10" s="8" t="s">
        <v>86</v>
      </c>
      <c r="E10" s="17">
        <v>1974</v>
      </c>
      <c r="F10" s="18"/>
      <c r="G10" s="18">
        <v>11</v>
      </c>
      <c r="H10" s="18"/>
      <c r="I10" s="18">
        <v>1524</v>
      </c>
      <c r="J10" s="18"/>
      <c r="K10" s="18"/>
      <c r="L10" s="19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 ht="14">
      <c r="A11" s="10">
        <v>8</v>
      </c>
      <c r="B11" s="15" t="s">
        <v>6</v>
      </c>
      <c r="C11" s="16" t="s">
        <v>87</v>
      </c>
      <c r="D11" s="8" t="s">
        <v>88</v>
      </c>
      <c r="E11" s="17">
        <v>1898</v>
      </c>
      <c r="F11" s="18"/>
      <c r="G11" s="18">
        <v>26</v>
      </c>
      <c r="H11" s="18"/>
      <c r="I11" s="18">
        <v>1524</v>
      </c>
      <c r="J11" s="18"/>
      <c r="K11" s="18"/>
      <c r="L11" s="19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5" ht="14">
      <c r="A12" s="10">
        <v>9</v>
      </c>
      <c r="B12" s="15" t="s">
        <v>6</v>
      </c>
      <c r="C12" s="16" t="s">
        <v>89</v>
      </c>
      <c r="D12" s="8" t="s">
        <v>90</v>
      </c>
      <c r="E12" s="17">
        <v>1892</v>
      </c>
      <c r="F12" s="18"/>
      <c r="G12" s="18">
        <v>123</v>
      </c>
      <c r="H12" s="18">
        <v>10</v>
      </c>
      <c r="I12" s="18">
        <v>1524</v>
      </c>
      <c r="J12" s="18">
        <v>151</v>
      </c>
      <c r="K12" s="18"/>
      <c r="L12" s="19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5" ht="14">
      <c r="A13" s="10">
        <v>10</v>
      </c>
      <c r="B13" s="15" t="s">
        <v>8</v>
      </c>
      <c r="C13" s="16" t="s">
        <v>91</v>
      </c>
      <c r="D13" s="8" t="s">
        <v>92</v>
      </c>
      <c r="E13" s="17">
        <v>1869</v>
      </c>
      <c r="F13" s="18"/>
      <c r="G13" s="18">
        <v>140.6</v>
      </c>
      <c r="H13" s="18">
        <v>18</v>
      </c>
      <c r="I13" s="18">
        <v>1435</v>
      </c>
      <c r="J13" s="18">
        <v>397</v>
      </c>
      <c r="K13" s="18">
        <v>149</v>
      </c>
      <c r="L13" s="19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ht="14">
      <c r="A14" s="10">
        <v>11</v>
      </c>
      <c r="B14" s="15" t="s">
        <v>8</v>
      </c>
      <c r="C14" s="16" t="s">
        <v>93</v>
      </c>
      <c r="D14" s="8" t="s">
        <v>94</v>
      </c>
      <c r="E14" s="17">
        <v>1976</v>
      </c>
      <c r="F14" s="18"/>
      <c r="G14" s="18">
        <v>33</v>
      </c>
      <c r="H14" s="18">
        <v>4</v>
      </c>
      <c r="I14" s="18">
        <v>1000</v>
      </c>
      <c r="J14" s="18"/>
      <c r="K14" s="18"/>
      <c r="L14" s="19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5" ht="14">
      <c r="A15" s="10">
        <v>12</v>
      </c>
      <c r="B15" s="15" t="s">
        <v>8</v>
      </c>
      <c r="C15" s="16" t="s">
        <v>95</v>
      </c>
      <c r="D15" s="8" t="s">
        <v>96</v>
      </c>
      <c r="E15" s="17">
        <v>1885</v>
      </c>
      <c r="F15" s="18"/>
      <c r="G15" s="18">
        <v>67</v>
      </c>
      <c r="H15" s="18">
        <v>1</v>
      </c>
      <c r="I15" s="18">
        <v>1000</v>
      </c>
      <c r="J15" s="18"/>
      <c r="K15" s="18">
        <v>15</v>
      </c>
      <c r="L15" s="19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5" ht="14">
      <c r="A16" s="10">
        <v>13</v>
      </c>
      <c r="B16" s="15" t="s">
        <v>8</v>
      </c>
      <c r="C16" s="16" t="s">
        <v>97</v>
      </c>
      <c r="D16" s="8" t="s">
        <v>98</v>
      </c>
      <c r="E16" s="17">
        <v>1874</v>
      </c>
      <c r="F16" s="18"/>
      <c r="G16" s="18">
        <v>32</v>
      </c>
      <c r="H16" s="18">
        <v>3</v>
      </c>
      <c r="I16" s="18">
        <v>1000</v>
      </c>
      <c r="J16" s="18">
        <v>83</v>
      </c>
      <c r="K16" s="18"/>
      <c r="L16" s="19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spans="1:25" ht="14">
      <c r="A17" s="10">
        <v>14</v>
      </c>
      <c r="B17" s="15" t="s">
        <v>8</v>
      </c>
      <c r="C17" s="16" t="s">
        <v>99</v>
      </c>
      <c r="D17" s="8" t="s">
        <v>100</v>
      </c>
      <c r="E17" s="17">
        <v>1873</v>
      </c>
      <c r="F17" s="18"/>
      <c r="G17" s="18">
        <v>116</v>
      </c>
      <c r="H17" s="18">
        <v>14</v>
      </c>
      <c r="I17" s="18">
        <v>1000</v>
      </c>
      <c r="J17" s="18"/>
      <c r="K17" s="18"/>
      <c r="L17" s="19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spans="1:25" ht="14">
      <c r="A18" s="10">
        <v>15</v>
      </c>
      <c r="B18" s="13" t="s">
        <v>10</v>
      </c>
      <c r="C18" s="16" t="s">
        <v>101</v>
      </c>
      <c r="D18" s="8" t="s">
        <v>102</v>
      </c>
      <c r="E18" s="17">
        <v>1895</v>
      </c>
      <c r="F18" s="18"/>
      <c r="G18" s="18">
        <v>22.9</v>
      </c>
      <c r="H18" s="18">
        <v>6</v>
      </c>
      <c r="I18" s="18">
        <v>1435</v>
      </c>
      <c r="J18" s="18">
        <v>95</v>
      </c>
      <c r="K18" s="18"/>
      <c r="L18" s="19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spans="1:25" ht="14">
      <c r="A19" s="10">
        <v>16</v>
      </c>
      <c r="B19" s="15" t="s">
        <v>12</v>
      </c>
      <c r="C19" s="16" t="s">
        <v>103</v>
      </c>
      <c r="D19" s="8" t="s">
        <v>104</v>
      </c>
      <c r="E19" s="17">
        <v>1901</v>
      </c>
      <c r="F19" s="18"/>
      <c r="G19" s="18">
        <v>308</v>
      </c>
      <c r="H19" s="18">
        <v>14</v>
      </c>
      <c r="I19" s="18" t="s">
        <v>105</v>
      </c>
      <c r="J19" s="18">
        <v>176</v>
      </c>
      <c r="K19" s="18"/>
      <c r="L19" s="19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25" ht="14">
      <c r="A20" s="10">
        <v>17</v>
      </c>
      <c r="B20" s="15" t="s">
        <v>14</v>
      </c>
      <c r="C20" s="16" t="s">
        <v>106</v>
      </c>
      <c r="D20" s="8" t="s">
        <v>107</v>
      </c>
      <c r="E20" s="17">
        <v>1891</v>
      </c>
      <c r="F20" s="18"/>
      <c r="G20" s="18">
        <v>116.3</v>
      </c>
      <c r="H20" s="18">
        <v>19</v>
      </c>
      <c r="I20" s="18">
        <v>1000</v>
      </c>
      <c r="J20" s="18">
        <v>240</v>
      </c>
      <c r="K20" s="18">
        <v>204</v>
      </c>
      <c r="L20" s="19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25" ht="14">
      <c r="A21" s="10">
        <v>18</v>
      </c>
      <c r="B21" s="15" t="s">
        <v>14</v>
      </c>
      <c r="C21" s="16" t="s">
        <v>108</v>
      </c>
      <c r="D21" s="8" t="s">
        <v>109</v>
      </c>
      <c r="E21" s="17">
        <v>1926</v>
      </c>
      <c r="F21" s="18"/>
      <c r="G21" s="18">
        <v>12</v>
      </c>
      <c r="H21" s="18">
        <v>2</v>
      </c>
      <c r="I21" s="18">
        <v>1000</v>
      </c>
      <c r="J21" s="18">
        <v>23</v>
      </c>
      <c r="K21" s="18"/>
      <c r="L21" s="19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14">
      <c r="A22" s="10">
        <v>19</v>
      </c>
      <c r="B22" s="15" t="s">
        <v>16</v>
      </c>
      <c r="C22" s="16" t="s">
        <v>110</v>
      </c>
      <c r="D22" s="8" t="s">
        <v>111</v>
      </c>
      <c r="E22" s="17">
        <v>1894</v>
      </c>
      <c r="F22" s="18"/>
      <c r="G22" s="18">
        <v>62.7</v>
      </c>
      <c r="H22" s="18">
        <v>16</v>
      </c>
      <c r="I22" s="18">
        <v>1435</v>
      </c>
      <c r="J22" s="18">
        <v>260</v>
      </c>
      <c r="K22" s="18">
        <v>46.2</v>
      </c>
      <c r="L22" s="19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14">
      <c r="A23" s="10">
        <v>20</v>
      </c>
      <c r="B23" s="15" t="s">
        <v>16</v>
      </c>
      <c r="C23" s="16" t="s">
        <v>112</v>
      </c>
      <c r="D23" s="8" t="s">
        <v>113</v>
      </c>
      <c r="E23" s="17">
        <v>1891</v>
      </c>
      <c r="F23" s="18"/>
      <c r="G23" s="18">
        <v>144</v>
      </c>
      <c r="H23" s="18">
        <v>35</v>
      </c>
      <c r="I23" s="18">
        <v>1435</v>
      </c>
      <c r="J23" s="18">
        <v>968</v>
      </c>
      <c r="K23" s="18">
        <v>373.5</v>
      </c>
      <c r="L23" s="19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ht="14">
      <c r="A24" s="10">
        <v>21</v>
      </c>
      <c r="B24" s="15" t="s">
        <v>16</v>
      </c>
      <c r="C24" s="16" t="s">
        <v>114</v>
      </c>
      <c r="D24" s="8" t="s">
        <v>115</v>
      </c>
      <c r="E24" s="17">
        <v>1900</v>
      </c>
      <c r="F24" s="18"/>
      <c r="G24" s="18">
        <v>139</v>
      </c>
      <c r="H24" s="18">
        <v>12</v>
      </c>
      <c r="I24" s="18">
        <v>1435</v>
      </c>
      <c r="J24" s="18">
        <v>322</v>
      </c>
      <c r="K24" s="18">
        <v>196</v>
      </c>
      <c r="L24" s="19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ht="14">
      <c r="A25" s="10">
        <v>22</v>
      </c>
      <c r="B25" s="15" t="s">
        <v>16</v>
      </c>
      <c r="C25" s="16" t="s">
        <v>116</v>
      </c>
      <c r="D25" s="8" t="s">
        <v>117</v>
      </c>
      <c r="E25" s="17">
        <v>1901</v>
      </c>
      <c r="F25" s="18"/>
      <c r="G25" s="18">
        <v>18.600000000000001</v>
      </c>
      <c r="H25" s="18">
        <v>4</v>
      </c>
      <c r="I25" s="18">
        <v>1435</v>
      </c>
      <c r="J25" s="18">
        <v>48</v>
      </c>
      <c r="K25" s="18">
        <v>1.5</v>
      </c>
      <c r="L25" s="19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14">
      <c r="A26" s="10">
        <v>23</v>
      </c>
      <c r="B26" s="15" t="s">
        <v>16</v>
      </c>
      <c r="C26" s="16" t="s">
        <v>118</v>
      </c>
      <c r="D26" s="8" t="s">
        <v>119</v>
      </c>
      <c r="E26" s="17">
        <v>1899</v>
      </c>
      <c r="F26" s="18"/>
      <c r="G26" s="18">
        <v>15</v>
      </c>
      <c r="H26" s="18">
        <v>7</v>
      </c>
      <c r="I26" s="18">
        <v>1435</v>
      </c>
      <c r="J26" s="18">
        <v>69</v>
      </c>
      <c r="K26" s="18">
        <v>25.7</v>
      </c>
      <c r="L26" s="19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14">
      <c r="A27" s="10">
        <v>24</v>
      </c>
      <c r="B27" s="15" t="s">
        <v>16</v>
      </c>
      <c r="C27" s="16" t="s">
        <v>120</v>
      </c>
      <c r="D27" s="8" t="s">
        <v>121</v>
      </c>
      <c r="E27" s="17">
        <v>1899</v>
      </c>
      <c r="F27" s="18"/>
      <c r="G27" s="18">
        <v>21.7</v>
      </c>
      <c r="H27" s="18">
        <v>3</v>
      </c>
      <c r="I27" s="18">
        <v>1435</v>
      </c>
      <c r="J27" s="18">
        <v>116</v>
      </c>
      <c r="K27" s="18">
        <v>38.5</v>
      </c>
      <c r="L27" s="19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14">
      <c r="A28" s="10">
        <v>25</v>
      </c>
      <c r="B28" s="15" t="s">
        <v>16</v>
      </c>
      <c r="C28" s="16" t="s">
        <v>122</v>
      </c>
      <c r="D28" s="8" t="s">
        <v>123</v>
      </c>
      <c r="E28" s="17">
        <v>1897</v>
      </c>
      <c r="F28" s="18"/>
      <c r="G28" s="18">
        <v>21.5</v>
      </c>
      <c r="H28" s="18">
        <v>3</v>
      </c>
      <c r="I28" s="18" t="s">
        <v>124</v>
      </c>
      <c r="J28" s="18">
        <v>67</v>
      </c>
      <c r="K28" s="18">
        <v>12.7</v>
      </c>
      <c r="L28" s="19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14">
      <c r="A29" s="10">
        <v>26</v>
      </c>
      <c r="B29" s="15" t="s">
        <v>18</v>
      </c>
      <c r="C29" s="16" t="s">
        <v>125</v>
      </c>
      <c r="D29" s="8" t="s">
        <v>126</v>
      </c>
      <c r="E29" s="17">
        <v>2017</v>
      </c>
      <c r="F29" s="18"/>
      <c r="G29" s="18">
        <v>110</v>
      </c>
      <c r="H29" s="18">
        <v>2</v>
      </c>
      <c r="I29" s="18">
        <v>1435</v>
      </c>
      <c r="J29" s="18">
        <v>26</v>
      </c>
      <c r="K29" s="18"/>
      <c r="L29" s="19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ht="14">
      <c r="A30" s="10">
        <v>27</v>
      </c>
      <c r="B30" s="15" t="s">
        <v>18</v>
      </c>
      <c r="C30" s="16" t="s">
        <v>127</v>
      </c>
      <c r="D30" s="8" t="s">
        <v>128</v>
      </c>
      <c r="E30" s="17">
        <v>2022</v>
      </c>
      <c r="F30" s="18"/>
      <c r="G30" s="18">
        <v>14.5</v>
      </c>
      <c r="H30" s="18">
        <v>1</v>
      </c>
      <c r="I30" s="18">
        <v>1435</v>
      </c>
      <c r="J30" s="18"/>
      <c r="K30" s="18"/>
      <c r="L30" s="19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ht="14">
      <c r="A31" s="10">
        <v>28</v>
      </c>
      <c r="B31" s="15" t="s">
        <v>20</v>
      </c>
      <c r="C31" s="16" t="s">
        <v>129</v>
      </c>
      <c r="D31" s="8" t="s">
        <v>130</v>
      </c>
      <c r="E31" s="17">
        <v>1888</v>
      </c>
      <c r="F31" s="18"/>
      <c r="G31" s="18">
        <v>19.7</v>
      </c>
      <c r="H31" s="18">
        <v>4</v>
      </c>
      <c r="I31" s="18">
        <v>1067</v>
      </c>
      <c r="J31" s="18">
        <v>70</v>
      </c>
      <c r="K31" s="18">
        <v>25.2</v>
      </c>
      <c r="L31" s="19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ht="14">
      <c r="A32" s="10">
        <v>29</v>
      </c>
      <c r="B32" s="15" t="s">
        <v>22</v>
      </c>
      <c r="C32" s="16" t="s">
        <v>131</v>
      </c>
      <c r="D32" s="8" t="s">
        <v>132</v>
      </c>
      <c r="E32" s="17">
        <v>1891</v>
      </c>
      <c r="F32" s="18"/>
      <c r="G32" s="18">
        <v>38</v>
      </c>
      <c r="H32" s="18">
        <v>10</v>
      </c>
      <c r="I32" s="18">
        <v>1000</v>
      </c>
      <c r="J32" s="18">
        <v>132</v>
      </c>
      <c r="K32" s="18">
        <v>57</v>
      </c>
      <c r="L32" s="19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14">
      <c r="A33" s="10">
        <v>30</v>
      </c>
      <c r="B33" s="15" t="s">
        <v>22</v>
      </c>
      <c r="C33" s="16" t="s">
        <v>133</v>
      </c>
      <c r="D33" s="8" t="s">
        <v>134</v>
      </c>
      <c r="E33" s="17">
        <v>2021</v>
      </c>
      <c r="F33" s="18"/>
      <c r="G33" s="18">
        <v>16</v>
      </c>
      <c r="H33" s="18">
        <v>2</v>
      </c>
      <c r="I33" s="18">
        <v>1435</v>
      </c>
      <c r="J33" s="18">
        <v>26</v>
      </c>
      <c r="K33" s="18">
        <v>10</v>
      </c>
      <c r="L33" s="19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14">
      <c r="A34" s="10">
        <v>31</v>
      </c>
      <c r="B34" s="15" t="s">
        <v>24</v>
      </c>
      <c r="C34" s="16" t="s">
        <v>135</v>
      </c>
      <c r="D34" s="8" t="s">
        <v>136</v>
      </c>
      <c r="E34" s="17">
        <v>2019</v>
      </c>
      <c r="F34" s="18"/>
      <c r="G34" s="18">
        <v>16.2</v>
      </c>
      <c r="H34" s="18">
        <v>3</v>
      </c>
      <c r="I34" s="18">
        <v>1435</v>
      </c>
      <c r="J34" s="18">
        <v>26</v>
      </c>
      <c r="K34" s="18">
        <v>18.600000000000001</v>
      </c>
      <c r="L34" s="19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ht="14">
      <c r="A35" s="10">
        <v>32</v>
      </c>
      <c r="B35" s="15" t="s">
        <v>24</v>
      </c>
      <c r="C35" s="16" t="s">
        <v>137</v>
      </c>
      <c r="D35" s="8" t="s">
        <v>138</v>
      </c>
      <c r="E35" s="17">
        <v>2019</v>
      </c>
      <c r="F35" s="18"/>
      <c r="G35" s="18">
        <v>5.2</v>
      </c>
      <c r="H35" s="18">
        <v>1</v>
      </c>
      <c r="I35" s="18">
        <v>1435</v>
      </c>
      <c r="J35" s="18"/>
      <c r="K35" s="18"/>
      <c r="L35" s="19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ht="14">
      <c r="A36" s="10">
        <v>33</v>
      </c>
      <c r="B36" s="15" t="s">
        <v>24</v>
      </c>
      <c r="C36" s="16" t="s">
        <v>139</v>
      </c>
      <c r="D36" s="8" t="s">
        <v>140</v>
      </c>
      <c r="E36" s="17">
        <v>2014</v>
      </c>
      <c r="F36" s="18"/>
      <c r="G36" s="18">
        <v>2.8</v>
      </c>
      <c r="H36" s="18">
        <v>1</v>
      </c>
      <c r="I36" s="18">
        <v>1435</v>
      </c>
      <c r="J36" s="18"/>
      <c r="K36" s="18">
        <v>2.2599999999999998</v>
      </c>
      <c r="L36" s="19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ht="14">
      <c r="A37" s="10">
        <v>34</v>
      </c>
      <c r="B37" s="15" t="s">
        <v>24</v>
      </c>
      <c r="C37" s="16" t="s">
        <v>141</v>
      </c>
      <c r="D37" s="8" t="s">
        <v>142</v>
      </c>
      <c r="E37" s="17">
        <v>2014</v>
      </c>
      <c r="F37" s="18"/>
      <c r="G37" s="18">
        <v>14.5</v>
      </c>
      <c r="H37" s="18">
        <v>2</v>
      </c>
      <c r="I37" s="18">
        <v>1435</v>
      </c>
      <c r="J37" s="18">
        <v>19</v>
      </c>
      <c r="K37" s="18">
        <v>8.6</v>
      </c>
      <c r="L37" s="19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25" ht="14">
      <c r="A38" s="10">
        <v>35</v>
      </c>
      <c r="B38" s="15" t="s">
        <v>24</v>
      </c>
      <c r="C38" s="16" t="s">
        <v>143</v>
      </c>
      <c r="D38" s="8" t="s">
        <v>144</v>
      </c>
      <c r="E38" s="17">
        <v>2013</v>
      </c>
      <c r="F38" s="18"/>
      <c r="G38" s="18">
        <v>14.8</v>
      </c>
      <c r="H38" s="18">
        <v>1</v>
      </c>
      <c r="I38" s="18">
        <v>1435</v>
      </c>
      <c r="J38" s="18">
        <v>21</v>
      </c>
      <c r="K38" s="18">
        <v>23</v>
      </c>
      <c r="L38" s="19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25" ht="14">
      <c r="A39" s="10">
        <v>36</v>
      </c>
      <c r="B39" s="15" t="s">
        <v>24</v>
      </c>
      <c r="C39" s="16" t="s">
        <v>145</v>
      </c>
      <c r="D39" s="8" t="s">
        <v>146</v>
      </c>
      <c r="E39" s="17">
        <v>2012</v>
      </c>
      <c r="F39" s="18"/>
      <c r="G39" s="18">
        <v>14.3</v>
      </c>
      <c r="H39" s="18">
        <v>1</v>
      </c>
      <c r="I39" s="18">
        <v>1435</v>
      </c>
      <c r="J39" s="18">
        <v>20</v>
      </c>
      <c r="K39" s="18">
        <v>10.5</v>
      </c>
      <c r="L39" s="19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25" ht="14">
      <c r="A40" s="10">
        <v>37</v>
      </c>
      <c r="B40" s="15" t="s">
        <v>24</v>
      </c>
      <c r="C40" s="16" t="s">
        <v>147</v>
      </c>
      <c r="D40" s="8" t="s">
        <v>148</v>
      </c>
      <c r="E40" s="17">
        <v>2012</v>
      </c>
      <c r="F40" s="18"/>
      <c r="G40" s="18">
        <v>19</v>
      </c>
      <c r="H40" s="18">
        <v>2</v>
      </c>
      <c r="I40" s="18">
        <v>1435</v>
      </c>
      <c r="J40" s="18">
        <v>33</v>
      </c>
      <c r="K40" s="18">
        <v>13</v>
      </c>
      <c r="L40" s="19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ht="14">
      <c r="A41" s="10">
        <v>38</v>
      </c>
      <c r="B41" s="15" t="s">
        <v>24</v>
      </c>
      <c r="C41" s="16" t="s">
        <v>149</v>
      </c>
      <c r="D41" s="8" t="s">
        <v>150</v>
      </c>
      <c r="E41" s="17">
        <v>2012</v>
      </c>
      <c r="F41" s="18"/>
      <c r="G41" s="18">
        <v>13</v>
      </c>
      <c r="H41" s="18">
        <v>2</v>
      </c>
      <c r="I41" s="18">
        <v>1435</v>
      </c>
      <c r="J41" s="18">
        <v>22</v>
      </c>
      <c r="K41" s="18"/>
      <c r="L41" s="19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ht="14">
      <c r="A42" s="10">
        <v>39</v>
      </c>
      <c r="B42" s="15" t="s">
        <v>24</v>
      </c>
      <c r="C42" s="16" t="s">
        <v>151</v>
      </c>
      <c r="D42" s="8" t="s">
        <v>152</v>
      </c>
      <c r="E42" s="17">
        <v>2011</v>
      </c>
      <c r="F42" s="18"/>
      <c r="G42" s="18">
        <v>12.3</v>
      </c>
      <c r="H42" s="18">
        <v>1</v>
      </c>
      <c r="I42" s="18">
        <v>1435</v>
      </c>
      <c r="J42" s="18">
        <v>17</v>
      </c>
      <c r="K42" s="18">
        <v>10.050000000000001</v>
      </c>
      <c r="L42" s="19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ht="14">
      <c r="A43" s="10">
        <v>40</v>
      </c>
      <c r="B43" s="15" t="s">
        <v>24</v>
      </c>
      <c r="C43" s="16" t="s">
        <v>153</v>
      </c>
      <c r="D43" s="8" t="s">
        <v>154</v>
      </c>
      <c r="E43" s="17">
        <v>2011</v>
      </c>
      <c r="F43" s="18"/>
      <c r="G43" s="18">
        <v>11.2</v>
      </c>
      <c r="H43" s="18">
        <v>2</v>
      </c>
      <c r="I43" s="18">
        <v>1435</v>
      </c>
      <c r="J43" s="18">
        <v>18</v>
      </c>
      <c r="K43" s="18">
        <v>14.03</v>
      </c>
      <c r="L43" s="19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25" ht="14">
      <c r="A44" s="10">
        <v>41</v>
      </c>
      <c r="B44" s="15" t="s">
        <v>24</v>
      </c>
      <c r="C44" s="16" t="s">
        <v>155</v>
      </c>
      <c r="D44" s="8" t="s">
        <v>156</v>
      </c>
      <c r="E44" s="17">
        <v>2010</v>
      </c>
      <c r="F44" s="18"/>
      <c r="G44" s="18">
        <v>17.2</v>
      </c>
      <c r="H44" s="18">
        <v>2</v>
      </c>
      <c r="I44" s="18">
        <v>1435</v>
      </c>
      <c r="J44" s="18">
        <v>28</v>
      </c>
      <c r="K44" s="18">
        <v>12.86</v>
      </c>
      <c r="L44" s="19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25" ht="14">
      <c r="A45" s="10">
        <v>42</v>
      </c>
      <c r="B45" s="15" t="s">
        <v>24</v>
      </c>
      <c r="C45" s="16" t="s">
        <v>157</v>
      </c>
      <c r="D45" s="8" t="s">
        <v>158</v>
      </c>
      <c r="E45" s="17">
        <v>2010</v>
      </c>
      <c r="F45" s="18"/>
      <c r="G45" s="18">
        <v>73.099999999999994</v>
      </c>
      <c r="H45" s="18">
        <v>8</v>
      </c>
      <c r="I45" s="18">
        <v>1435</v>
      </c>
      <c r="J45" s="18">
        <v>106</v>
      </c>
      <c r="K45" s="18">
        <v>96.5</v>
      </c>
      <c r="L45" s="19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25" ht="14">
      <c r="A46" s="10">
        <v>43</v>
      </c>
      <c r="B46" s="15" t="s">
        <v>24</v>
      </c>
      <c r="C46" s="16" t="s">
        <v>159</v>
      </c>
      <c r="D46" s="8" t="s">
        <v>160</v>
      </c>
      <c r="E46" s="17">
        <v>2007</v>
      </c>
      <c r="F46" s="18"/>
      <c r="G46" s="18">
        <v>18.8</v>
      </c>
      <c r="H46" s="18">
        <v>2</v>
      </c>
      <c r="I46" s="18">
        <v>1435</v>
      </c>
      <c r="J46" s="18"/>
      <c r="K46" s="18">
        <v>18.600000000000001</v>
      </c>
      <c r="L46" s="19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25" ht="14">
      <c r="A47" s="10">
        <v>44</v>
      </c>
      <c r="B47" s="15" t="s">
        <v>24</v>
      </c>
      <c r="C47" s="16" t="s">
        <v>161</v>
      </c>
      <c r="D47" s="8" t="s">
        <v>162</v>
      </c>
      <c r="E47" s="17">
        <v>2007</v>
      </c>
      <c r="F47" s="18"/>
      <c r="G47" s="18">
        <v>27.5</v>
      </c>
      <c r="H47" s="18">
        <v>3</v>
      </c>
      <c r="I47" s="18">
        <v>1435</v>
      </c>
      <c r="J47" s="18"/>
      <c r="K47" s="18">
        <v>36</v>
      </c>
      <c r="L47" s="19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ht="14">
      <c r="A48" s="10">
        <v>45</v>
      </c>
      <c r="B48" s="15" t="s">
        <v>24</v>
      </c>
      <c r="C48" s="16" t="s">
        <v>163</v>
      </c>
      <c r="D48" s="8" t="s">
        <v>164</v>
      </c>
      <c r="E48" s="17">
        <v>2006</v>
      </c>
      <c r="F48" s="18"/>
      <c r="G48" s="18">
        <v>15.7</v>
      </c>
      <c r="H48" s="18">
        <v>1</v>
      </c>
      <c r="I48" s="18" t="s">
        <v>165</v>
      </c>
      <c r="J48" s="18"/>
      <c r="K48" s="18">
        <v>17.399999999999999</v>
      </c>
      <c r="L48" s="19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5" ht="14">
      <c r="A49" s="10">
        <v>46</v>
      </c>
      <c r="B49" s="15" t="s">
        <v>24</v>
      </c>
      <c r="C49" s="16" t="s">
        <v>166</v>
      </c>
      <c r="D49" s="8" t="s">
        <v>167</v>
      </c>
      <c r="E49" s="17">
        <v>2006</v>
      </c>
      <c r="F49" s="18"/>
      <c r="G49" s="18">
        <v>16.2</v>
      </c>
      <c r="H49" s="18">
        <v>3</v>
      </c>
      <c r="I49" s="18">
        <v>1435</v>
      </c>
      <c r="J49" s="18">
        <v>22</v>
      </c>
      <c r="K49" s="18">
        <v>15</v>
      </c>
      <c r="L49" s="19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5" ht="14">
      <c r="A50" s="10">
        <v>47</v>
      </c>
      <c r="B50" s="15" t="s">
        <v>24</v>
      </c>
      <c r="C50" s="16" t="s">
        <v>168</v>
      </c>
      <c r="D50" s="8" t="s">
        <v>169</v>
      </c>
      <c r="E50" s="17">
        <v>2006</v>
      </c>
      <c r="F50" s="18"/>
      <c r="G50" s="18">
        <v>33.799999999999997</v>
      </c>
      <c r="H50" s="18">
        <v>2</v>
      </c>
      <c r="I50" s="18">
        <v>1435</v>
      </c>
      <c r="J50" s="18">
        <v>30</v>
      </c>
      <c r="K50" s="18">
        <v>4.37</v>
      </c>
      <c r="L50" s="19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5" ht="14">
      <c r="A51" s="10">
        <v>48</v>
      </c>
      <c r="B51" s="15" t="s">
        <v>24</v>
      </c>
      <c r="C51" s="16" t="s">
        <v>170</v>
      </c>
      <c r="D51" s="8" t="s">
        <v>171</v>
      </c>
      <c r="E51" s="17">
        <v>2003</v>
      </c>
      <c r="F51" s="18"/>
      <c r="G51" s="18">
        <v>77.3</v>
      </c>
      <c r="H51" s="18">
        <v>4</v>
      </c>
      <c r="I51" s="18">
        <v>1435</v>
      </c>
      <c r="J51" s="18">
        <v>130</v>
      </c>
      <c r="K51" s="18">
        <v>96.77</v>
      </c>
      <c r="L51" s="19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5" ht="14">
      <c r="A52" s="10">
        <v>49</v>
      </c>
      <c r="B52" s="15" t="s">
        <v>24</v>
      </c>
      <c r="C52" s="16" t="s">
        <v>172</v>
      </c>
      <c r="D52" s="8" t="s">
        <v>173</v>
      </c>
      <c r="E52" s="17">
        <v>2000</v>
      </c>
      <c r="F52" s="18"/>
      <c r="G52" s="18">
        <v>60.5</v>
      </c>
      <c r="H52" s="18">
        <v>4</v>
      </c>
      <c r="I52" s="18">
        <v>1435</v>
      </c>
      <c r="J52" s="18">
        <v>33</v>
      </c>
      <c r="K52" s="18">
        <v>66.319999999999993</v>
      </c>
      <c r="L52" s="19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ht="14">
      <c r="A53" s="10">
        <v>50</v>
      </c>
      <c r="B53" s="15" t="s">
        <v>24</v>
      </c>
      <c r="C53" s="16" t="s">
        <v>174</v>
      </c>
      <c r="D53" s="8" t="s">
        <v>175</v>
      </c>
      <c r="E53" s="17">
        <v>2000</v>
      </c>
      <c r="F53" s="18" t="s">
        <v>176</v>
      </c>
      <c r="G53" s="18"/>
      <c r="H53" s="18"/>
      <c r="I53" s="18"/>
      <c r="J53" s="18"/>
      <c r="K53" s="18"/>
      <c r="L53" s="19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ht="14">
      <c r="A54" s="10">
        <v>51</v>
      </c>
      <c r="B54" s="15" t="s">
        <v>24</v>
      </c>
      <c r="C54" s="16" t="s">
        <v>177</v>
      </c>
      <c r="D54" s="8" t="s">
        <v>178</v>
      </c>
      <c r="E54" s="17">
        <v>2000</v>
      </c>
      <c r="F54" s="18"/>
      <c r="G54" s="18">
        <v>29.3</v>
      </c>
      <c r="H54" s="18">
        <v>2</v>
      </c>
      <c r="I54" s="18">
        <v>1435</v>
      </c>
      <c r="J54" s="18">
        <v>43</v>
      </c>
      <c r="K54" s="18">
        <v>22.7</v>
      </c>
      <c r="L54" s="19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ht="14">
      <c r="A55" s="10">
        <v>52</v>
      </c>
      <c r="B55" s="15" t="s">
        <v>24</v>
      </c>
      <c r="C55" s="16" t="s">
        <v>179</v>
      </c>
      <c r="D55" s="8" t="s">
        <v>180</v>
      </c>
      <c r="E55" s="17">
        <v>1994</v>
      </c>
      <c r="F55" s="18"/>
      <c r="G55" s="18">
        <v>15.1</v>
      </c>
      <c r="H55" s="18">
        <v>1</v>
      </c>
      <c r="I55" s="18">
        <v>1435</v>
      </c>
      <c r="J55" s="18">
        <v>27</v>
      </c>
      <c r="K55" s="18">
        <v>18.850000000000001</v>
      </c>
      <c r="L55" s="19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ht="14">
      <c r="A56" s="10">
        <v>53</v>
      </c>
      <c r="B56" s="15" t="s">
        <v>24</v>
      </c>
      <c r="C56" s="16" t="s">
        <v>181</v>
      </c>
      <c r="D56" s="8" t="s">
        <v>182</v>
      </c>
      <c r="E56" s="17">
        <v>1994</v>
      </c>
      <c r="F56" s="18"/>
      <c r="G56" s="18">
        <v>49.1</v>
      </c>
      <c r="H56" s="18">
        <v>6</v>
      </c>
      <c r="I56" s="18">
        <v>1435</v>
      </c>
      <c r="J56" s="18">
        <v>79</v>
      </c>
      <c r="K56" s="18">
        <v>72.25</v>
      </c>
      <c r="L56" s="19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ht="14">
      <c r="A57" s="10">
        <v>54</v>
      </c>
      <c r="B57" s="15" t="s">
        <v>24</v>
      </c>
      <c r="C57" s="16" t="s">
        <v>183</v>
      </c>
      <c r="D57" s="8" t="s">
        <v>184</v>
      </c>
      <c r="E57" s="17">
        <v>1992</v>
      </c>
      <c r="F57" s="18"/>
      <c r="G57" s="18">
        <v>156</v>
      </c>
      <c r="H57" s="18">
        <v>12</v>
      </c>
      <c r="I57" s="18">
        <v>1435</v>
      </c>
      <c r="J57" s="18"/>
      <c r="K57" s="18">
        <v>340</v>
      </c>
      <c r="L57" s="19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14">
      <c r="A58" s="10">
        <v>55</v>
      </c>
      <c r="B58" s="15" t="s">
        <v>24</v>
      </c>
      <c r="C58" s="16" t="s">
        <v>185</v>
      </c>
      <c r="D58" s="8" t="s">
        <v>186</v>
      </c>
      <c r="E58" s="17">
        <v>1987</v>
      </c>
      <c r="F58" s="18"/>
      <c r="G58" s="18">
        <v>43.7</v>
      </c>
      <c r="H58" s="18">
        <v>5</v>
      </c>
      <c r="I58" s="18">
        <v>1435</v>
      </c>
      <c r="J58" s="18">
        <v>103</v>
      </c>
      <c r="K58" s="18">
        <v>85</v>
      </c>
      <c r="L58" s="19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t="14">
      <c r="A59" s="10">
        <v>56</v>
      </c>
      <c r="B59" s="15" t="s">
        <v>24</v>
      </c>
      <c r="C59" s="16" t="s">
        <v>187</v>
      </c>
      <c r="D59" s="8" t="s">
        <v>188</v>
      </c>
      <c r="E59" s="17">
        <v>1985</v>
      </c>
      <c r="F59" s="18"/>
      <c r="G59" s="18">
        <v>44.3</v>
      </c>
      <c r="H59" s="18">
        <v>3</v>
      </c>
      <c r="I59" s="18">
        <v>1435</v>
      </c>
      <c r="J59" s="18">
        <v>91</v>
      </c>
      <c r="K59" s="18">
        <v>73.89</v>
      </c>
      <c r="L59" s="19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14">
      <c r="A60" s="10">
        <v>57</v>
      </c>
      <c r="B60" s="15" t="s">
        <v>24</v>
      </c>
      <c r="C60" s="16" t="s">
        <v>189</v>
      </c>
      <c r="D60" s="8" t="s">
        <v>190</v>
      </c>
      <c r="E60" s="17">
        <v>1909</v>
      </c>
      <c r="F60" s="18"/>
      <c r="G60" s="18">
        <v>17.5</v>
      </c>
      <c r="H60" s="18">
        <v>2</v>
      </c>
      <c r="I60" s="18">
        <v>1000</v>
      </c>
      <c r="J60" s="18"/>
      <c r="K60" s="18"/>
      <c r="L60" s="19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14">
      <c r="A61" s="10">
        <v>58</v>
      </c>
      <c r="B61" s="15" t="s">
        <v>24</v>
      </c>
      <c r="C61" s="16" t="s">
        <v>191</v>
      </c>
      <c r="D61" s="8" t="s">
        <v>192</v>
      </c>
      <c r="E61" s="17">
        <v>1893</v>
      </c>
      <c r="F61" s="18"/>
      <c r="G61" s="18">
        <v>15.8</v>
      </c>
      <c r="H61" s="18">
        <v>3</v>
      </c>
      <c r="I61" s="18">
        <v>1435</v>
      </c>
      <c r="J61" s="18">
        <v>32</v>
      </c>
      <c r="K61" s="18"/>
      <c r="L61" s="19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ht="14">
      <c r="A62" s="10">
        <v>59</v>
      </c>
      <c r="B62" s="15" t="s">
        <v>24</v>
      </c>
      <c r="C62" s="16" t="s">
        <v>193</v>
      </c>
      <c r="D62" s="8" t="s">
        <v>194</v>
      </c>
      <c r="E62" s="17">
        <v>1881</v>
      </c>
      <c r="F62" s="18"/>
      <c r="G62" s="18">
        <v>16.3</v>
      </c>
      <c r="H62" s="18">
        <v>3</v>
      </c>
      <c r="I62" s="18">
        <v>1000</v>
      </c>
      <c r="J62" s="18">
        <v>51</v>
      </c>
      <c r="K62" s="18">
        <v>21</v>
      </c>
      <c r="L62" s="19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ht="14">
      <c r="A63" s="10">
        <v>60</v>
      </c>
      <c r="B63" s="15" t="s">
        <v>26</v>
      </c>
      <c r="C63" s="16" t="s">
        <v>195</v>
      </c>
      <c r="D63" s="8" t="s">
        <v>196</v>
      </c>
      <c r="E63" s="17">
        <v>1997</v>
      </c>
      <c r="F63" s="18"/>
      <c r="G63" s="18">
        <v>44</v>
      </c>
      <c r="H63" s="18">
        <v>1</v>
      </c>
      <c r="I63" s="18">
        <v>1435</v>
      </c>
      <c r="J63" s="18">
        <v>28</v>
      </c>
      <c r="K63" s="18"/>
      <c r="L63" s="19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5" ht="14">
      <c r="A64" s="10">
        <v>61</v>
      </c>
      <c r="B64" s="15" t="s">
        <v>26</v>
      </c>
      <c r="C64" s="16" t="s">
        <v>197</v>
      </c>
      <c r="D64" s="8" t="s">
        <v>198</v>
      </c>
      <c r="E64" s="17">
        <v>1997</v>
      </c>
      <c r="F64" s="18"/>
      <c r="G64" s="18">
        <v>45.2</v>
      </c>
      <c r="H64" s="18">
        <v>6</v>
      </c>
      <c r="I64" s="18">
        <v>1000</v>
      </c>
      <c r="J64" s="18">
        <v>84</v>
      </c>
      <c r="K64" s="18">
        <v>41.9</v>
      </c>
      <c r="L64" s="19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t="14">
      <c r="A65" s="10">
        <v>62</v>
      </c>
      <c r="B65" s="15" t="s">
        <v>26</v>
      </c>
      <c r="C65" s="16" t="s">
        <v>199</v>
      </c>
      <c r="D65" s="8" t="s">
        <v>200</v>
      </c>
      <c r="E65" s="17">
        <v>1991</v>
      </c>
      <c r="F65" s="18"/>
      <c r="G65" s="18">
        <v>36.9</v>
      </c>
      <c r="H65" s="18">
        <v>4</v>
      </c>
      <c r="I65" s="18">
        <v>1000</v>
      </c>
      <c r="J65" s="18">
        <v>76</v>
      </c>
      <c r="K65" s="18">
        <v>33</v>
      </c>
      <c r="L65" s="19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ht="14">
      <c r="A66" s="10">
        <v>63</v>
      </c>
      <c r="B66" s="15" t="s">
        <v>26</v>
      </c>
      <c r="C66" s="16" t="s">
        <v>201</v>
      </c>
      <c r="D66" s="8" t="s">
        <v>202</v>
      </c>
      <c r="E66" s="17">
        <v>1989</v>
      </c>
      <c r="F66" s="18"/>
      <c r="G66" s="18">
        <v>84</v>
      </c>
      <c r="H66" s="18">
        <v>6</v>
      </c>
      <c r="I66" s="18" t="s">
        <v>124</v>
      </c>
      <c r="J66" s="18">
        <v>95</v>
      </c>
      <c r="K66" s="18"/>
      <c r="L66" s="19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25" ht="14">
      <c r="A67" s="10">
        <v>64</v>
      </c>
      <c r="B67" s="15" t="s">
        <v>26</v>
      </c>
      <c r="C67" s="16" t="s">
        <v>203</v>
      </c>
      <c r="D67" s="8" t="s">
        <v>204</v>
      </c>
      <c r="E67" s="17">
        <v>1985</v>
      </c>
      <c r="F67" s="18"/>
      <c r="G67" s="18">
        <v>136</v>
      </c>
      <c r="H67" s="18">
        <v>17</v>
      </c>
      <c r="I67" s="18">
        <v>1435</v>
      </c>
      <c r="J67" s="18">
        <v>224</v>
      </c>
      <c r="K67" s="18">
        <v>174.9</v>
      </c>
      <c r="L67" s="19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ht="14">
      <c r="A68" s="10">
        <v>65</v>
      </c>
      <c r="B68" s="15" t="s">
        <v>26</v>
      </c>
      <c r="C68" s="16" t="s">
        <v>205</v>
      </c>
      <c r="D68" s="8" t="s">
        <v>206</v>
      </c>
      <c r="E68" s="17">
        <v>1977</v>
      </c>
      <c r="F68" s="18"/>
      <c r="G68" s="18">
        <v>52.5</v>
      </c>
      <c r="H68" s="18">
        <v>7</v>
      </c>
      <c r="I68" s="18">
        <v>1000</v>
      </c>
      <c r="J68" s="18">
        <v>91</v>
      </c>
      <c r="K68" s="18"/>
      <c r="L68" s="19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ht="14">
      <c r="A69" s="10">
        <v>66</v>
      </c>
      <c r="B69" s="15" t="s">
        <v>26</v>
      </c>
      <c r="C69" s="16" t="s">
        <v>207</v>
      </c>
      <c r="D69" s="8" t="s">
        <v>208</v>
      </c>
      <c r="E69" s="17">
        <v>1976</v>
      </c>
      <c r="F69" s="18"/>
      <c r="G69" s="18">
        <v>75</v>
      </c>
      <c r="H69" s="18">
        <v>8</v>
      </c>
      <c r="I69" s="18">
        <v>1435</v>
      </c>
      <c r="J69" s="18">
        <v>121</v>
      </c>
      <c r="K69" s="18">
        <v>130</v>
      </c>
      <c r="L69" s="19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t="14">
      <c r="A70" s="10">
        <v>67</v>
      </c>
      <c r="B70" s="15" t="s">
        <v>26</v>
      </c>
      <c r="C70" s="16" t="s">
        <v>209</v>
      </c>
      <c r="D70" s="8" t="s">
        <v>210</v>
      </c>
      <c r="E70" s="17">
        <v>1975</v>
      </c>
      <c r="F70" s="18"/>
      <c r="G70" s="18">
        <v>122</v>
      </c>
      <c r="H70" s="18">
        <v>12</v>
      </c>
      <c r="I70" s="18">
        <v>1435</v>
      </c>
      <c r="J70" s="18">
        <v>357</v>
      </c>
      <c r="K70" s="18">
        <v>106</v>
      </c>
      <c r="L70" s="19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t="14">
      <c r="A71" s="10">
        <v>68</v>
      </c>
      <c r="B71" s="15" t="s">
        <v>26</v>
      </c>
      <c r="C71" s="16" t="s">
        <v>211</v>
      </c>
      <c r="D71" s="8" t="s">
        <v>212</v>
      </c>
      <c r="E71" s="17">
        <v>1975</v>
      </c>
      <c r="F71" s="18"/>
      <c r="G71" s="18">
        <v>29.5</v>
      </c>
      <c r="H71" s="18">
        <v>3</v>
      </c>
      <c r="I71" s="18">
        <v>1435</v>
      </c>
      <c r="J71" s="18">
        <v>24</v>
      </c>
      <c r="K71" s="18"/>
      <c r="L71" s="19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t="14">
      <c r="A72" s="10">
        <v>69</v>
      </c>
      <c r="B72" s="15" t="s">
        <v>26</v>
      </c>
      <c r="C72" s="16" t="s">
        <v>213</v>
      </c>
      <c r="D72" s="8" t="s">
        <v>214</v>
      </c>
      <c r="E72" s="17">
        <v>1968</v>
      </c>
      <c r="F72" s="18"/>
      <c r="G72" s="18">
        <v>198.5</v>
      </c>
      <c r="H72" s="18">
        <v>12</v>
      </c>
      <c r="I72" s="18">
        <v>1435</v>
      </c>
      <c r="J72" s="18">
        <v>382</v>
      </c>
      <c r="K72" s="18">
        <v>217</v>
      </c>
      <c r="L72" s="19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t="14">
      <c r="A73" s="10">
        <v>70</v>
      </c>
      <c r="B73" s="15" t="s">
        <v>26</v>
      </c>
      <c r="C73" s="16" t="s">
        <v>215</v>
      </c>
      <c r="D73" s="8" t="s">
        <v>216</v>
      </c>
      <c r="E73" s="17">
        <v>1892</v>
      </c>
      <c r="F73" s="18"/>
      <c r="G73" s="18">
        <v>2.9</v>
      </c>
      <c r="H73" s="18">
        <v>1</v>
      </c>
      <c r="I73" s="18">
        <v>1000</v>
      </c>
      <c r="J73" s="18">
        <v>7</v>
      </c>
      <c r="K73" s="18"/>
      <c r="L73" s="19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t="14">
      <c r="A74" s="10">
        <v>71</v>
      </c>
      <c r="B74" s="15" t="s">
        <v>26</v>
      </c>
      <c r="C74" s="16" t="s">
        <v>217</v>
      </c>
      <c r="D74" s="8" t="s">
        <v>218</v>
      </c>
      <c r="E74" s="17">
        <v>1882</v>
      </c>
      <c r="F74" s="18"/>
      <c r="G74" s="18">
        <v>87.1</v>
      </c>
      <c r="H74" s="18">
        <v>13</v>
      </c>
      <c r="I74" s="18">
        <v>1000</v>
      </c>
      <c r="J74" s="18">
        <v>105</v>
      </c>
      <c r="K74" s="18"/>
      <c r="L74" s="19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t="14">
      <c r="A75" s="10">
        <v>72</v>
      </c>
      <c r="B75" s="15" t="s">
        <v>26</v>
      </c>
      <c r="C75" s="16" t="s">
        <v>219</v>
      </c>
      <c r="D75" s="8" t="s">
        <v>220</v>
      </c>
      <c r="E75" s="17">
        <v>1881</v>
      </c>
      <c r="F75" s="18"/>
      <c r="G75" s="18">
        <v>38.4</v>
      </c>
      <c r="H75" s="18">
        <v>5</v>
      </c>
      <c r="I75" s="18">
        <v>1432</v>
      </c>
      <c r="J75" s="18">
        <v>48</v>
      </c>
      <c r="K75" s="18">
        <v>39</v>
      </c>
      <c r="L75" s="19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t="14">
      <c r="A76" s="10">
        <v>73</v>
      </c>
      <c r="B76" s="15" t="s">
        <v>26</v>
      </c>
      <c r="C76" s="16" t="s">
        <v>221</v>
      </c>
      <c r="D76" s="8" t="s">
        <v>222</v>
      </c>
      <c r="E76" s="17">
        <v>1876</v>
      </c>
      <c r="F76" s="18"/>
      <c r="G76" s="18">
        <v>82</v>
      </c>
      <c r="H76" s="18">
        <v>13</v>
      </c>
      <c r="I76" s="18">
        <v>1435</v>
      </c>
      <c r="J76" s="18">
        <v>132</v>
      </c>
      <c r="K76" s="18">
        <v>125</v>
      </c>
      <c r="L76" s="19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t="14">
      <c r="A77" s="10">
        <v>74</v>
      </c>
      <c r="B77" s="15" t="s">
        <v>26</v>
      </c>
      <c r="C77" s="16" t="s">
        <v>223</v>
      </c>
      <c r="D77" s="8" t="s">
        <v>224</v>
      </c>
      <c r="E77" s="17">
        <v>1876</v>
      </c>
      <c r="F77" s="18"/>
      <c r="G77" s="18">
        <v>79</v>
      </c>
      <c r="H77" s="18">
        <v>7</v>
      </c>
      <c r="I77" s="18">
        <v>1435</v>
      </c>
      <c r="J77" s="18">
        <v>121</v>
      </c>
      <c r="K77" s="18">
        <v>96.9</v>
      </c>
      <c r="L77" s="19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t="14">
      <c r="A78" s="10">
        <v>75</v>
      </c>
      <c r="B78" s="15" t="s">
        <v>26</v>
      </c>
      <c r="C78" s="16" t="s">
        <v>225</v>
      </c>
      <c r="D78" s="8" t="s">
        <v>226</v>
      </c>
      <c r="E78" s="17">
        <v>1872</v>
      </c>
      <c r="F78" s="18"/>
      <c r="G78" s="18">
        <v>67.25</v>
      </c>
      <c r="H78" s="18">
        <v>10</v>
      </c>
      <c r="I78" s="18">
        <v>1435</v>
      </c>
      <c r="J78" s="18">
        <v>103</v>
      </c>
      <c r="K78" s="18">
        <v>61.6</v>
      </c>
      <c r="L78" s="19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14">
      <c r="A79" s="10">
        <v>76</v>
      </c>
      <c r="B79" s="15" t="s">
        <v>26</v>
      </c>
      <c r="C79" s="16" t="s">
        <v>227</v>
      </c>
      <c r="D79" s="8" t="s">
        <v>228</v>
      </c>
      <c r="E79" s="17">
        <v>1872</v>
      </c>
      <c r="F79" s="18"/>
      <c r="G79" s="18">
        <v>210</v>
      </c>
      <c r="H79" s="18">
        <v>12</v>
      </c>
      <c r="I79" s="18">
        <v>1450</v>
      </c>
      <c r="J79" s="18">
        <v>197</v>
      </c>
      <c r="K79" s="18"/>
      <c r="L79" s="19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t="14">
      <c r="A80" s="10">
        <v>77</v>
      </c>
      <c r="B80" s="15" t="s">
        <v>26</v>
      </c>
      <c r="C80" s="16" t="s">
        <v>229</v>
      </c>
      <c r="D80" s="8" t="s">
        <v>230</v>
      </c>
      <c r="E80" s="17">
        <v>1865</v>
      </c>
      <c r="F80" s="18"/>
      <c r="G80" s="18">
        <v>193</v>
      </c>
      <c r="H80" s="18">
        <v>22</v>
      </c>
      <c r="I80" s="18">
        <v>1435</v>
      </c>
      <c r="J80" s="18">
        <v>600</v>
      </c>
      <c r="K80" s="18">
        <v>197</v>
      </c>
      <c r="L80" s="19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t="14">
      <c r="A81" s="10">
        <v>78</v>
      </c>
      <c r="B81" s="15" t="s">
        <v>26</v>
      </c>
      <c r="C81" s="16" t="s">
        <v>231</v>
      </c>
      <c r="D81" s="8" t="s">
        <v>232</v>
      </c>
      <c r="E81" s="17">
        <v>1908</v>
      </c>
      <c r="F81" s="18"/>
      <c r="G81" s="18">
        <v>21</v>
      </c>
      <c r="H81" s="18">
        <v>4</v>
      </c>
      <c r="I81" s="18">
        <v>1435</v>
      </c>
      <c r="J81" s="18">
        <v>32</v>
      </c>
      <c r="K81" s="18">
        <v>8.3000000000000007</v>
      </c>
      <c r="L81" s="19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t="14">
      <c r="A82" s="10">
        <v>79</v>
      </c>
      <c r="B82" s="15" t="s">
        <v>26</v>
      </c>
      <c r="C82" s="16" t="s">
        <v>233</v>
      </c>
      <c r="D82" s="8" t="s">
        <v>234</v>
      </c>
      <c r="E82" s="17">
        <v>1903</v>
      </c>
      <c r="F82" s="18"/>
      <c r="G82" s="18">
        <v>20.100000000000001</v>
      </c>
      <c r="H82" s="18">
        <v>4</v>
      </c>
      <c r="I82" s="18">
        <v>1000</v>
      </c>
      <c r="J82" s="18">
        <v>21</v>
      </c>
      <c r="K82" s="18"/>
      <c r="L82" s="19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t="14">
      <c r="A83" s="10">
        <v>80</v>
      </c>
      <c r="B83" s="15" t="s">
        <v>26</v>
      </c>
      <c r="C83" s="16" t="s">
        <v>235</v>
      </c>
      <c r="D83" s="8" t="s">
        <v>236</v>
      </c>
      <c r="E83" s="17">
        <v>1901</v>
      </c>
      <c r="F83" s="18"/>
      <c r="G83" s="18">
        <v>35.700000000000003</v>
      </c>
      <c r="H83" s="18">
        <v>5</v>
      </c>
      <c r="I83" s="18">
        <v>1000</v>
      </c>
      <c r="J83" s="18">
        <v>91</v>
      </c>
      <c r="K83" s="18">
        <v>63.4</v>
      </c>
      <c r="L83" s="19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t="14">
      <c r="A84" s="10">
        <v>81</v>
      </c>
      <c r="B84" s="15" t="s">
        <v>26</v>
      </c>
      <c r="C84" s="16" t="s">
        <v>237</v>
      </c>
      <c r="D84" s="8" t="s">
        <v>238</v>
      </c>
      <c r="E84" s="17">
        <v>1901</v>
      </c>
      <c r="F84" s="18"/>
      <c r="G84" s="18">
        <v>23.26</v>
      </c>
      <c r="H84" s="18">
        <v>5</v>
      </c>
      <c r="I84" s="18">
        <v>1000</v>
      </c>
      <c r="J84" s="18">
        <v>38</v>
      </c>
      <c r="K84" s="18"/>
      <c r="L84" s="19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ht="14">
      <c r="A85" s="10">
        <v>82</v>
      </c>
      <c r="B85" s="15" t="s">
        <v>26</v>
      </c>
      <c r="C85" s="16" t="s">
        <v>239</v>
      </c>
      <c r="D85" s="8" t="s">
        <v>240</v>
      </c>
      <c r="E85" s="17">
        <v>1900</v>
      </c>
      <c r="F85" s="18"/>
      <c r="G85" s="18">
        <v>18</v>
      </c>
      <c r="H85" s="18">
        <v>3</v>
      </c>
      <c r="I85" s="18">
        <v>1000</v>
      </c>
      <c r="J85" s="18">
        <v>12</v>
      </c>
      <c r="K85" s="18"/>
      <c r="L85" s="19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ht="14">
      <c r="A86" s="10">
        <v>83</v>
      </c>
      <c r="B86" s="15" t="s">
        <v>26</v>
      </c>
      <c r="C86" s="16" t="s">
        <v>241</v>
      </c>
      <c r="D86" s="8" t="s">
        <v>242</v>
      </c>
      <c r="E86" s="17">
        <v>1898</v>
      </c>
      <c r="F86" s="18"/>
      <c r="G86" s="18">
        <v>7.9</v>
      </c>
      <c r="H86" s="18">
        <v>1</v>
      </c>
      <c r="I86" s="18">
        <v>1000</v>
      </c>
      <c r="J86" s="18">
        <v>14</v>
      </c>
      <c r="K86" s="18"/>
      <c r="L86" s="19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ht="14">
      <c r="A87" s="10">
        <v>84</v>
      </c>
      <c r="B87" s="15" t="s">
        <v>26</v>
      </c>
      <c r="C87" s="16" t="s">
        <v>243</v>
      </c>
      <c r="D87" s="8" t="s">
        <v>244</v>
      </c>
      <c r="E87" s="17">
        <v>1898</v>
      </c>
      <c r="F87" s="18"/>
      <c r="G87" s="18">
        <v>19.5</v>
      </c>
      <c r="H87" s="18">
        <v>5</v>
      </c>
      <c r="I87" s="18">
        <v>1000</v>
      </c>
      <c r="J87" s="18">
        <v>26</v>
      </c>
      <c r="K87" s="18">
        <v>9.9</v>
      </c>
      <c r="L87" s="19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ht="14">
      <c r="A88" s="10">
        <v>85</v>
      </c>
      <c r="B88" s="15" t="s">
        <v>26</v>
      </c>
      <c r="C88" s="16" t="s">
        <v>245</v>
      </c>
      <c r="D88" s="8" t="s">
        <v>246</v>
      </c>
      <c r="E88" s="17">
        <v>1897</v>
      </c>
      <c r="F88" s="18"/>
      <c r="G88" s="18">
        <v>17.649999999999999</v>
      </c>
      <c r="H88" s="18">
        <v>2</v>
      </c>
      <c r="I88" s="18">
        <v>1000</v>
      </c>
      <c r="J88" s="18">
        <v>18</v>
      </c>
      <c r="K88" s="18"/>
      <c r="L88" s="19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ht="14">
      <c r="A89" s="10">
        <v>86</v>
      </c>
      <c r="B89" s="15" t="s">
        <v>26</v>
      </c>
      <c r="C89" s="16" t="s">
        <v>247</v>
      </c>
      <c r="D89" s="8" t="s">
        <v>248</v>
      </c>
      <c r="E89" s="17">
        <v>1897</v>
      </c>
      <c r="F89" s="18"/>
      <c r="G89" s="18">
        <v>36.200000000000003</v>
      </c>
      <c r="H89" s="18">
        <v>3</v>
      </c>
      <c r="I89" s="18">
        <v>1000</v>
      </c>
      <c r="J89" s="18">
        <v>25</v>
      </c>
      <c r="K89" s="18"/>
      <c r="L89" s="19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ht="14">
      <c r="A90" s="10">
        <v>87</v>
      </c>
      <c r="B90" s="15" t="s">
        <v>26</v>
      </c>
      <c r="C90" s="16" t="s">
        <v>249</v>
      </c>
      <c r="D90" s="8" t="s">
        <v>250</v>
      </c>
      <c r="E90" s="17">
        <v>1897</v>
      </c>
      <c r="F90" s="18"/>
      <c r="G90" s="18">
        <v>19.100000000000001</v>
      </c>
      <c r="H90" s="18">
        <v>2</v>
      </c>
      <c r="I90" s="18">
        <v>1000</v>
      </c>
      <c r="J90" s="18">
        <v>28</v>
      </c>
      <c r="K90" s="18">
        <v>10.9</v>
      </c>
      <c r="L90" s="19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ht="14">
      <c r="A91" s="10">
        <v>88</v>
      </c>
      <c r="B91" s="15" t="s">
        <v>26</v>
      </c>
      <c r="C91" s="16" t="s">
        <v>251</v>
      </c>
      <c r="D91" s="8" t="s">
        <v>252</v>
      </c>
      <c r="E91" s="17">
        <v>1894</v>
      </c>
      <c r="F91" s="18"/>
      <c r="G91" s="18">
        <v>11.3</v>
      </c>
      <c r="H91" s="18">
        <v>2</v>
      </c>
      <c r="I91" s="18">
        <v>1435</v>
      </c>
      <c r="J91" s="18">
        <v>10</v>
      </c>
      <c r="K91" s="18">
        <v>4.34</v>
      </c>
      <c r="L91" s="19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ht="14">
      <c r="A92" s="10">
        <v>89</v>
      </c>
      <c r="B92" s="15" t="s">
        <v>26</v>
      </c>
      <c r="C92" s="16" t="s">
        <v>253</v>
      </c>
      <c r="D92" s="8" t="s">
        <v>254</v>
      </c>
      <c r="E92" s="17">
        <v>1894</v>
      </c>
      <c r="F92" s="18"/>
      <c r="G92" s="18">
        <v>36.35</v>
      </c>
      <c r="H92" s="18">
        <v>5</v>
      </c>
      <c r="I92" s="18">
        <v>1000</v>
      </c>
      <c r="J92" s="18">
        <v>24</v>
      </c>
      <c r="K92" s="18"/>
      <c r="L92" s="19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 ht="14">
      <c r="A93" s="10">
        <v>90</v>
      </c>
      <c r="B93" s="15" t="s">
        <v>26</v>
      </c>
      <c r="C93" s="16" t="s">
        <v>255</v>
      </c>
      <c r="D93" s="8" t="s">
        <v>256</v>
      </c>
      <c r="E93" s="17">
        <v>1894</v>
      </c>
      <c r="F93" s="18"/>
      <c r="G93" s="18">
        <v>16.399999999999999</v>
      </c>
      <c r="H93" s="18">
        <v>6</v>
      </c>
      <c r="I93" s="18">
        <v>1000</v>
      </c>
      <c r="J93" s="18">
        <v>23</v>
      </c>
      <c r="K93" s="18"/>
      <c r="L93" s="19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ht="14">
      <c r="A94" s="10">
        <v>91</v>
      </c>
      <c r="B94" s="15" t="s">
        <v>26</v>
      </c>
      <c r="C94" s="16" t="s">
        <v>257</v>
      </c>
      <c r="D94" s="8" t="s">
        <v>258</v>
      </c>
      <c r="E94" s="17">
        <v>1894</v>
      </c>
      <c r="F94" s="18"/>
      <c r="G94" s="18">
        <v>19.5</v>
      </c>
      <c r="H94" s="18">
        <v>4</v>
      </c>
      <c r="I94" s="18">
        <v>1000</v>
      </c>
      <c r="J94" s="18">
        <v>31</v>
      </c>
      <c r="K94" s="18">
        <v>6.75</v>
      </c>
      <c r="L94" s="19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25" ht="14">
      <c r="A95" s="10">
        <v>92</v>
      </c>
      <c r="B95" s="15" t="s">
        <v>26</v>
      </c>
      <c r="C95" s="20" t="s">
        <v>259</v>
      </c>
      <c r="D95" s="8" t="s">
        <v>260</v>
      </c>
      <c r="E95" s="17">
        <v>1893</v>
      </c>
      <c r="F95" s="18"/>
      <c r="G95" s="18">
        <v>6.2</v>
      </c>
      <c r="H95" s="18">
        <v>1</v>
      </c>
      <c r="I95" s="18">
        <v>1435</v>
      </c>
      <c r="J95" s="18">
        <v>2</v>
      </c>
      <c r="K95" s="18"/>
      <c r="L95" s="19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 ht="14">
      <c r="A96" s="10">
        <v>93</v>
      </c>
      <c r="B96" s="15" t="s">
        <v>26</v>
      </c>
      <c r="C96" s="16" t="s">
        <v>261</v>
      </c>
      <c r="D96" s="8" t="s">
        <v>262</v>
      </c>
      <c r="E96" s="17">
        <v>1892</v>
      </c>
      <c r="F96" s="18"/>
      <c r="G96" s="18">
        <v>19.7</v>
      </c>
      <c r="H96" s="18">
        <v>5</v>
      </c>
      <c r="I96" s="18">
        <v>1000</v>
      </c>
      <c r="J96" s="18">
        <v>40</v>
      </c>
      <c r="K96" s="18">
        <v>19.399999999999999</v>
      </c>
      <c r="L96" s="19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25" ht="14">
      <c r="A97" s="10">
        <v>94</v>
      </c>
      <c r="B97" s="15" t="s">
        <v>26</v>
      </c>
      <c r="C97" s="20" t="s">
        <v>263</v>
      </c>
      <c r="D97" s="8" t="s">
        <v>264</v>
      </c>
      <c r="E97" s="17">
        <v>1887</v>
      </c>
      <c r="F97" s="18"/>
      <c r="G97" s="18">
        <v>11.7</v>
      </c>
      <c r="H97" s="18">
        <v>2</v>
      </c>
      <c r="I97" s="18">
        <v>1000</v>
      </c>
      <c r="J97" s="18">
        <v>16</v>
      </c>
      <c r="K97" s="18"/>
      <c r="L97" s="19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25" ht="14">
      <c r="A98" s="10">
        <v>95</v>
      </c>
      <c r="B98" s="15" t="s">
        <v>26</v>
      </c>
      <c r="C98" s="16" t="s">
        <v>265</v>
      </c>
      <c r="D98" s="8" t="s">
        <v>266</v>
      </c>
      <c r="E98" s="17">
        <v>1886</v>
      </c>
      <c r="F98" s="18"/>
      <c r="G98" s="18">
        <v>94.6</v>
      </c>
      <c r="H98" s="18">
        <v>9</v>
      </c>
      <c r="I98" s="18">
        <v>1000</v>
      </c>
      <c r="J98" s="18">
        <v>48</v>
      </c>
      <c r="K98" s="18"/>
      <c r="L98" s="19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 ht="14">
      <c r="A99" s="10">
        <v>96</v>
      </c>
      <c r="B99" s="15" t="s">
        <v>26</v>
      </c>
      <c r="C99" s="20" t="s">
        <v>267</v>
      </c>
      <c r="D99" s="8" t="s">
        <v>268</v>
      </c>
      <c r="E99" s="17">
        <v>1885</v>
      </c>
      <c r="F99" s="18"/>
      <c r="G99" s="18">
        <v>25.1</v>
      </c>
      <c r="H99" s="18">
        <v>6</v>
      </c>
      <c r="I99" s="18">
        <v>1000</v>
      </c>
      <c r="J99" s="18">
        <v>38</v>
      </c>
      <c r="K99" s="18"/>
      <c r="L99" s="19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25" ht="14">
      <c r="A100" s="10">
        <v>97</v>
      </c>
      <c r="B100" s="15" t="s">
        <v>26</v>
      </c>
      <c r="C100" s="16" t="s">
        <v>269</v>
      </c>
      <c r="D100" s="8" t="s">
        <v>270</v>
      </c>
      <c r="E100" s="17">
        <v>1883</v>
      </c>
      <c r="F100" s="18"/>
      <c r="G100" s="18">
        <v>18.5</v>
      </c>
      <c r="H100" s="18">
        <v>3</v>
      </c>
      <c r="I100" s="18">
        <v>1000</v>
      </c>
      <c r="J100" s="18">
        <v>40</v>
      </c>
      <c r="K100" s="18"/>
      <c r="L100" s="19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5" ht="14">
      <c r="A101" s="10">
        <v>98</v>
      </c>
      <c r="B101" s="15" t="s">
        <v>26</v>
      </c>
      <c r="C101" s="16" t="s">
        <v>271</v>
      </c>
      <c r="D101" s="8" t="s">
        <v>272</v>
      </c>
      <c r="E101" s="17">
        <v>1883</v>
      </c>
      <c r="F101" s="18"/>
      <c r="G101" s="18">
        <v>36.700000000000003</v>
      </c>
      <c r="H101" s="18">
        <v>4</v>
      </c>
      <c r="I101" s="18">
        <v>1000</v>
      </c>
      <c r="J101" s="18">
        <v>46</v>
      </c>
      <c r="K101" s="18"/>
      <c r="L101" s="19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 ht="14">
      <c r="A102" s="10">
        <v>99</v>
      </c>
      <c r="B102" s="15" t="s">
        <v>26</v>
      </c>
      <c r="C102" s="16" t="s">
        <v>273</v>
      </c>
      <c r="D102" s="8" t="s">
        <v>274</v>
      </c>
      <c r="E102" s="17">
        <v>1883</v>
      </c>
      <c r="F102" s="18"/>
      <c r="G102" s="18">
        <v>29.7</v>
      </c>
      <c r="H102" s="18">
        <v>3</v>
      </c>
      <c r="I102" s="18">
        <v>1000</v>
      </c>
      <c r="J102" s="18">
        <v>29</v>
      </c>
      <c r="K102" s="18"/>
      <c r="L102" s="19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5" ht="14">
      <c r="A103" s="10">
        <v>100</v>
      </c>
      <c r="B103" s="15" t="s">
        <v>26</v>
      </c>
      <c r="C103" s="20" t="s">
        <v>275</v>
      </c>
      <c r="D103" s="8" t="s">
        <v>276</v>
      </c>
      <c r="E103" s="17">
        <v>1882</v>
      </c>
      <c r="F103" s="18"/>
      <c r="G103" s="18">
        <v>11.8</v>
      </c>
      <c r="H103" s="18">
        <v>2</v>
      </c>
      <c r="I103" s="18">
        <v>1000</v>
      </c>
      <c r="J103" s="18">
        <v>14</v>
      </c>
      <c r="K103" s="18">
        <v>4.4550000000000001</v>
      </c>
      <c r="L103" s="19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25" ht="14">
      <c r="A104" s="10">
        <v>101</v>
      </c>
      <c r="B104" s="15" t="s">
        <v>26</v>
      </c>
      <c r="C104" s="20" t="s">
        <v>277</v>
      </c>
      <c r="D104" s="8" t="s">
        <v>278</v>
      </c>
      <c r="E104" s="17">
        <v>1881</v>
      </c>
      <c r="F104" s="18"/>
      <c r="G104" s="18">
        <v>49.8</v>
      </c>
      <c r="H104" s="18">
        <v>7</v>
      </c>
      <c r="I104" s="18">
        <v>1435</v>
      </c>
      <c r="J104" s="18">
        <v>79</v>
      </c>
      <c r="K104" s="18">
        <v>37.1</v>
      </c>
      <c r="L104" s="19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 ht="14">
      <c r="A105" s="10">
        <v>102</v>
      </c>
      <c r="B105" s="15" t="s">
        <v>26</v>
      </c>
      <c r="C105" s="16" t="s">
        <v>279</v>
      </c>
      <c r="D105" s="8" t="s">
        <v>280</v>
      </c>
      <c r="E105" s="17">
        <v>1881</v>
      </c>
      <c r="F105" s="18"/>
      <c r="G105" s="18">
        <v>43.7</v>
      </c>
      <c r="H105" s="18">
        <v>2</v>
      </c>
      <c r="I105" s="18">
        <v>1435</v>
      </c>
      <c r="J105" s="18">
        <v>46</v>
      </c>
      <c r="K105" s="18"/>
      <c r="L105" s="19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25" ht="14">
      <c r="A106" s="10">
        <v>103</v>
      </c>
      <c r="B106" s="15" t="s">
        <v>26</v>
      </c>
      <c r="C106" s="16" t="s">
        <v>281</v>
      </c>
      <c r="D106" s="8" t="s">
        <v>282</v>
      </c>
      <c r="E106" s="17">
        <v>1881</v>
      </c>
      <c r="F106" s="18"/>
      <c r="G106" s="18">
        <v>35.6</v>
      </c>
      <c r="H106" s="18">
        <v>6</v>
      </c>
      <c r="I106" s="18">
        <v>1435</v>
      </c>
      <c r="J106" s="18">
        <v>53</v>
      </c>
      <c r="K106" s="18">
        <v>42</v>
      </c>
      <c r="L106" s="19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25" ht="14">
      <c r="A107" s="10">
        <v>104</v>
      </c>
      <c r="B107" s="15" t="s">
        <v>26</v>
      </c>
      <c r="C107" s="16" t="s">
        <v>283</v>
      </c>
      <c r="D107" s="8" t="s">
        <v>284</v>
      </c>
      <c r="E107" s="17">
        <v>1880</v>
      </c>
      <c r="F107" s="18"/>
      <c r="G107" s="18">
        <v>40</v>
      </c>
      <c r="H107" s="18">
        <v>9</v>
      </c>
      <c r="I107" s="18">
        <v>1435</v>
      </c>
      <c r="J107" s="18">
        <v>61</v>
      </c>
      <c r="K107" s="18"/>
      <c r="L107" s="19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 ht="14">
      <c r="A108" s="10">
        <v>105</v>
      </c>
      <c r="B108" s="15" t="s">
        <v>26</v>
      </c>
      <c r="C108" s="16" t="s">
        <v>285</v>
      </c>
      <c r="D108" s="8" t="s">
        <v>286</v>
      </c>
      <c r="E108" s="17">
        <v>1880</v>
      </c>
      <c r="F108" s="18"/>
      <c r="G108" s="18">
        <v>30</v>
      </c>
      <c r="H108" s="18">
        <v>7</v>
      </c>
      <c r="I108" s="18">
        <v>1435</v>
      </c>
      <c r="J108" s="18">
        <v>57</v>
      </c>
      <c r="K108" s="18"/>
      <c r="L108" s="19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25" ht="14">
      <c r="A109" s="10">
        <v>106</v>
      </c>
      <c r="B109" s="15" t="s">
        <v>26</v>
      </c>
      <c r="C109" s="16" t="s">
        <v>287</v>
      </c>
      <c r="D109" s="8" t="s">
        <v>288</v>
      </c>
      <c r="E109" s="17">
        <v>1879</v>
      </c>
      <c r="F109" s="18"/>
      <c r="G109" s="18">
        <v>39.619999999999997</v>
      </c>
      <c r="H109" s="18">
        <v>6</v>
      </c>
      <c r="I109" s="18">
        <v>1100</v>
      </c>
      <c r="J109" s="18"/>
      <c r="K109" s="18"/>
      <c r="L109" s="19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1:25" ht="14">
      <c r="A110" s="10">
        <v>107</v>
      </c>
      <c r="B110" s="15" t="s">
        <v>26</v>
      </c>
      <c r="C110" s="16" t="s">
        <v>289</v>
      </c>
      <c r="D110" s="8" t="s">
        <v>290</v>
      </c>
      <c r="E110" s="17">
        <v>1878</v>
      </c>
      <c r="F110" s="18"/>
      <c r="G110" s="18">
        <v>66</v>
      </c>
      <c r="H110" s="18">
        <v>13</v>
      </c>
      <c r="I110" s="18">
        <v>1000</v>
      </c>
      <c r="J110" s="18">
        <v>96</v>
      </c>
      <c r="K110" s="18"/>
      <c r="L110" s="19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 ht="14">
      <c r="A111" s="10">
        <v>108</v>
      </c>
      <c r="B111" s="15" t="s">
        <v>26</v>
      </c>
      <c r="C111" s="16" t="s">
        <v>291</v>
      </c>
      <c r="D111" s="8" t="s">
        <v>292</v>
      </c>
      <c r="E111" s="17">
        <v>1877</v>
      </c>
      <c r="F111" s="18"/>
      <c r="G111" s="18">
        <v>76.7</v>
      </c>
      <c r="H111" s="18">
        <v>7</v>
      </c>
      <c r="I111" s="18">
        <v>1435</v>
      </c>
      <c r="J111" s="18">
        <v>95</v>
      </c>
      <c r="K111" s="18"/>
      <c r="L111" s="19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spans="1:25" ht="14">
      <c r="A112" s="10">
        <v>109</v>
      </c>
      <c r="B112" s="15" t="s">
        <v>26</v>
      </c>
      <c r="C112" s="16" t="s">
        <v>293</v>
      </c>
      <c r="D112" s="8" t="s">
        <v>294</v>
      </c>
      <c r="E112" s="17">
        <v>1877</v>
      </c>
      <c r="F112" s="18"/>
      <c r="G112" s="18">
        <v>78</v>
      </c>
      <c r="H112" s="18">
        <v>7</v>
      </c>
      <c r="I112" s="18">
        <v>1435</v>
      </c>
      <c r="J112" s="18">
        <v>119</v>
      </c>
      <c r="K112" s="18">
        <v>47</v>
      </c>
      <c r="L112" s="19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1:25" ht="14">
      <c r="A113" s="10">
        <v>110</v>
      </c>
      <c r="B113" s="15" t="s">
        <v>26</v>
      </c>
      <c r="C113" s="16" t="s">
        <v>295</v>
      </c>
      <c r="D113" s="8" t="s">
        <v>296</v>
      </c>
      <c r="E113" s="17">
        <v>1877</v>
      </c>
      <c r="F113" s="18"/>
      <c r="G113" s="18">
        <v>64.099999999999994</v>
      </c>
      <c r="H113" s="18">
        <v>10</v>
      </c>
      <c r="I113" s="18">
        <v>1435</v>
      </c>
      <c r="J113" s="18">
        <v>108</v>
      </c>
      <c r="K113" s="18"/>
      <c r="L113" s="19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 ht="14">
      <c r="A114" s="10">
        <v>111</v>
      </c>
      <c r="B114" s="15" t="s">
        <v>26</v>
      </c>
      <c r="C114" s="16" t="s">
        <v>297</v>
      </c>
      <c r="D114" s="8" t="s">
        <v>298</v>
      </c>
      <c r="E114" s="17">
        <v>1876</v>
      </c>
      <c r="F114" s="18"/>
      <c r="G114" s="18">
        <v>78</v>
      </c>
      <c r="H114" s="18">
        <v>7</v>
      </c>
      <c r="I114" s="18">
        <v>1435</v>
      </c>
      <c r="J114" s="18">
        <v>175</v>
      </c>
      <c r="K114" s="18"/>
      <c r="L114" s="19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25" ht="14">
      <c r="A115" s="10">
        <v>112</v>
      </c>
      <c r="B115" s="15" t="s">
        <v>26</v>
      </c>
      <c r="C115" s="16" t="s">
        <v>299</v>
      </c>
      <c r="D115" s="8" t="s">
        <v>300</v>
      </c>
      <c r="E115" s="17">
        <v>1872</v>
      </c>
      <c r="F115" s="18"/>
      <c r="G115" s="18">
        <v>146</v>
      </c>
      <c r="H115" s="18">
        <v>13</v>
      </c>
      <c r="I115" s="18">
        <v>1458</v>
      </c>
      <c r="J115" s="18">
        <v>271</v>
      </c>
      <c r="K115" s="18">
        <v>81.2</v>
      </c>
      <c r="L115" s="19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1:25" ht="14">
      <c r="A116" s="10">
        <v>113</v>
      </c>
      <c r="B116" s="15" t="s">
        <v>28</v>
      </c>
      <c r="C116" s="16" t="s">
        <v>301</v>
      </c>
      <c r="D116" s="8" t="s">
        <v>302</v>
      </c>
      <c r="E116" s="17">
        <v>2004</v>
      </c>
      <c r="F116" s="18"/>
      <c r="G116" s="18">
        <v>27</v>
      </c>
      <c r="H116" s="18">
        <v>3</v>
      </c>
      <c r="I116" s="18">
        <v>1435</v>
      </c>
      <c r="J116" s="18">
        <v>60</v>
      </c>
      <c r="K116" s="18">
        <v>23.7</v>
      </c>
      <c r="L116" s="19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 ht="14">
      <c r="A117" s="10">
        <v>114</v>
      </c>
      <c r="B117" s="15" t="s">
        <v>30</v>
      </c>
      <c r="C117" s="16" t="s">
        <v>303</v>
      </c>
      <c r="D117" s="8" t="s">
        <v>304</v>
      </c>
      <c r="E117" s="17">
        <v>1866</v>
      </c>
      <c r="F117" s="18"/>
      <c r="G117" s="18">
        <v>149</v>
      </c>
      <c r="H117" s="18">
        <v>38</v>
      </c>
      <c r="I117" s="18">
        <v>1435</v>
      </c>
      <c r="J117" s="18">
        <v>610</v>
      </c>
      <c r="K117" s="18">
        <v>393</v>
      </c>
      <c r="L117" s="19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25" ht="14">
      <c r="A118" s="10">
        <v>115</v>
      </c>
      <c r="B118" s="15" t="s">
        <v>30</v>
      </c>
      <c r="C118" s="16" t="s">
        <v>305</v>
      </c>
      <c r="D118" s="8" t="s">
        <v>306</v>
      </c>
      <c r="E118" s="17">
        <v>1911</v>
      </c>
      <c r="F118" s="18"/>
      <c r="G118" s="18">
        <v>8.8000000000000007</v>
      </c>
      <c r="H118" s="18">
        <v>2</v>
      </c>
      <c r="I118" s="18">
        <v>1435</v>
      </c>
      <c r="J118" s="18">
        <v>29</v>
      </c>
      <c r="K118" s="18"/>
      <c r="L118" s="19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25" ht="14">
      <c r="A119" s="10">
        <v>116</v>
      </c>
      <c r="B119" s="15" t="s">
        <v>30</v>
      </c>
      <c r="C119" s="20" t="s">
        <v>307</v>
      </c>
      <c r="D119" s="8" t="s">
        <v>308</v>
      </c>
      <c r="E119" s="17">
        <v>1908</v>
      </c>
      <c r="F119" s="18"/>
      <c r="G119" s="18">
        <v>23.2</v>
      </c>
      <c r="H119" s="18">
        <v>5</v>
      </c>
      <c r="I119" s="18">
        <v>1435</v>
      </c>
      <c r="J119" s="18">
        <v>52</v>
      </c>
      <c r="K119" s="18">
        <v>20.95</v>
      </c>
      <c r="L119" s="19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 ht="14">
      <c r="A120" s="10">
        <v>117</v>
      </c>
      <c r="B120" s="15" t="s">
        <v>30</v>
      </c>
      <c r="C120" s="16" t="s">
        <v>309</v>
      </c>
      <c r="D120" s="8" t="s">
        <v>310</v>
      </c>
      <c r="E120" s="17">
        <v>1897</v>
      </c>
      <c r="F120" s="18"/>
      <c r="G120" s="18">
        <v>18</v>
      </c>
      <c r="H120" s="18">
        <v>2</v>
      </c>
      <c r="I120" s="18">
        <v>1435</v>
      </c>
      <c r="J120" s="18">
        <v>34</v>
      </c>
      <c r="K120" s="18">
        <v>14.57</v>
      </c>
      <c r="L120" s="19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1:25" ht="14">
      <c r="A121" s="10">
        <v>118</v>
      </c>
      <c r="B121" s="15" t="s">
        <v>32</v>
      </c>
      <c r="C121" s="16" t="s">
        <v>311</v>
      </c>
      <c r="D121" s="8" t="s">
        <v>312</v>
      </c>
      <c r="E121" s="17">
        <v>2004</v>
      </c>
      <c r="F121" s="18"/>
      <c r="G121" s="18">
        <v>42.1</v>
      </c>
      <c r="H121" s="18">
        <v>2</v>
      </c>
      <c r="I121" s="18">
        <v>1435</v>
      </c>
      <c r="J121" s="18">
        <v>81</v>
      </c>
      <c r="K121" s="18">
        <v>48</v>
      </c>
      <c r="L121" s="19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25" ht="14">
      <c r="A122" s="10">
        <v>119</v>
      </c>
      <c r="B122" s="15" t="s">
        <v>34</v>
      </c>
      <c r="C122" s="16" t="s">
        <v>313</v>
      </c>
      <c r="D122" s="8" t="s">
        <v>314</v>
      </c>
      <c r="E122" s="17">
        <v>2015</v>
      </c>
      <c r="F122" s="18"/>
      <c r="G122" s="18">
        <v>23.3</v>
      </c>
      <c r="H122" s="18">
        <v>4</v>
      </c>
      <c r="I122" s="18">
        <v>1435</v>
      </c>
      <c r="J122" s="18"/>
      <c r="K122" s="18"/>
      <c r="L122" s="19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 ht="14">
      <c r="A123" s="10">
        <v>120</v>
      </c>
      <c r="B123" s="15" t="s">
        <v>34</v>
      </c>
      <c r="C123" s="16" t="s">
        <v>315</v>
      </c>
      <c r="D123" s="8" t="s">
        <v>316</v>
      </c>
      <c r="E123" s="17">
        <v>2010</v>
      </c>
      <c r="F123" s="18"/>
      <c r="G123" s="18">
        <v>16.5</v>
      </c>
      <c r="H123" s="18">
        <v>2</v>
      </c>
      <c r="I123" s="18">
        <v>1435</v>
      </c>
      <c r="J123" s="18">
        <v>17</v>
      </c>
      <c r="K123" s="18">
        <v>13</v>
      </c>
      <c r="L123" s="19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25" ht="14">
      <c r="A124" s="10">
        <v>121</v>
      </c>
      <c r="B124" s="15" t="s">
        <v>34</v>
      </c>
      <c r="C124" s="16" t="s">
        <v>317</v>
      </c>
      <c r="D124" s="8" t="s">
        <v>318</v>
      </c>
      <c r="E124" s="17">
        <v>2010</v>
      </c>
      <c r="F124" s="18"/>
      <c r="G124" s="18">
        <v>20</v>
      </c>
      <c r="H124" s="18">
        <v>2</v>
      </c>
      <c r="I124" s="18" t="s">
        <v>165</v>
      </c>
      <c r="J124" s="18">
        <v>20</v>
      </c>
      <c r="K124" s="18">
        <v>16</v>
      </c>
      <c r="L124" s="19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25" ht="14">
      <c r="A125" s="10">
        <v>122</v>
      </c>
      <c r="B125" s="15" t="s">
        <v>34</v>
      </c>
      <c r="C125" s="16" t="s">
        <v>319</v>
      </c>
      <c r="D125" s="8" t="s">
        <v>320</v>
      </c>
      <c r="E125" s="17">
        <v>2009</v>
      </c>
      <c r="F125" s="18"/>
      <c r="G125" s="18">
        <v>12.5</v>
      </c>
      <c r="H125" s="18">
        <v>1</v>
      </c>
      <c r="I125" s="18">
        <v>1435</v>
      </c>
      <c r="J125" s="18">
        <v>14</v>
      </c>
      <c r="K125" s="18">
        <v>4</v>
      </c>
      <c r="L125" s="19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 ht="14">
      <c r="A126" s="10">
        <v>123</v>
      </c>
      <c r="B126" s="15" t="s">
        <v>34</v>
      </c>
      <c r="C126" s="16" t="s">
        <v>321</v>
      </c>
      <c r="D126" s="8" t="s">
        <v>322</v>
      </c>
      <c r="E126" s="17">
        <v>2008</v>
      </c>
      <c r="F126" s="18"/>
      <c r="G126" s="18">
        <v>12</v>
      </c>
      <c r="H126" s="18">
        <v>2</v>
      </c>
      <c r="I126" s="18">
        <v>1435</v>
      </c>
      <c r="J126" s="18">
        <v>9</v>
      </c>
      <c r="K126" s="18">
        <v>1.82</v>
      </c>
      <c r="L126" s="19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spans="1:25" ht="14">
      <c r="A127" s="10">
        <v>124</v>
      </c>
      <c r="B127" s="15" t="s">
        <v>34</v>
      </c>
      <c r="C127" s="16" t="s">
        <v>323</v>
      </c>
      <c r="D127" s="8" t="s">
        <v>324</v>
      </c>
      <c r="E127" s="17">
        <v>2007</v>
      </c>
      <c r="F127" s="18"/>
      <c r="G127" s="18">
        <v>10.3</v>
      </c>
      <c r="H127" s="18">
        <v>1</v>
      </c>
      <c r="I127" s="18" t="s">
        <v>165</v>
      </c>
      <c r="J127" s="18">
        <v>16</v>
      </c>
      <c r="K127" s="18">
        <v>8</v>
      </c>
      <c r="L127" s="19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25" ht="14">
      <c r="A128" s="10">
        <v>125</v>
      </c>
      <c r="B128" s="15" t="s">
        <v>34</v>
      </c>
      <c r="C128" s="16" t="s">
        <v>325</v>
      </c>
      <c r="D128" s="8" t="s">
        <v>326</v>
      </c>
      <c r="E128" s="17">
        <v>2006</v>
      </c>
      <c r="F128" s="18"/>
      <c r="G128" s="18">
        <v>4.3</v>
      </c>
      <c r="H128" s="18">
        <v>1</v>
      </c>
      <c r="I128" s="18">
        <v>950</v>
      </c>
      <c r="J128" s="18"/>
      <c r="K128" s="18">
        <v>1.095</v>
      </c>
      <c r="L128" s="19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 ht="14">
      <c r="A129" s="10">
        <v>126</v>
      </c>
      <c r="B129" s="15" t="s">
        <v>34</v>
      </c>
      <c r="C129" s="16" t="s">
        <v>327</v>
      </c>
      <c r="D129" s="8" t="s">
        <v>328</v>
      </c>
      <c r="E129" s="17">
        <v>2003</v>
      </c>
      <c r="F129" s="18"/>
      <c r="G129" s="18">
        <v>7.7</v>
      </c>
      <c r="H129" s="18">
        <v>1</v>
      </c>
      <c r="I129" s="18">
        <v>1435</v>
      </c>
      <c r="J129" s="18">
        <v>15</v>
      </c>
      <c r="K129" s="18"/>
      <c r="L129" s="19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25" ht="14">
      <c r="A130" s="10">
        <v>127</v>
      </c>
      <c r="B130" s="15" t="s">
        <v>34</v>
      </c>
      <c r="C130" s="16" t="s">
        <v>329</v>
      </c>
      <c r="D130" s="8" t="s">
        <v>330</v>
      </c>
      <c r="E130" s="17">
        <v>1902</v>
      </c>
      <c r="F130" s="18"/>
      <c r="G130" s="18">
        <v>5.2</v>
      </c>
      <c r="H130" s="18">
        <v>1</v>
      </c>
      <c r="I130" s="18">
        <v>1000</v>
      </c>
      <c r="J130" s="18">
        <v>8</v>
      </c>
      <c r="K130" s="18"/>
      <c r="L130" s="19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25" ht="14">
      <c r="A131" s="10">
        <v>128</v>
      </c>
      <c r="B131" s="15" t="s">
        <v>34</v>
      </c>
      <c r="C131" s="16" t="s">
        <v>331</v>
      </c>
      <c r="D131" s="8" t="s">
        <v>332</v>
      </c>
      <c r="E131" s="17">
        <v>1881</v>
      </c>
      <c r="F131" s="18"/>
      <c r="G131" s="18">
        <v>180.3</v>
      </c>
      <c r="H131" s="18">
        <v>17</v>
      </c>
      <c r="I131" s="18">
        <v>1445</v>
      </c>
      <c r="J131" s="18">
        <v>275</v>
      </c>
      <c r="K131" s="18"/>
      <c r="L131" s="19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 ht="14">
      <c r="A132" s="10">
        <v>129</v>
      </c>
      <c r="B132" s="15" t="s">
        <v>34</v>
      </c>
      <c r="C132" s="16" t="s">
        <v>333</v>
      </c>
      <c r="D132" s="8" t="s">
        <v>334</v>
      </c>
      <c r="E132" s="17">
        <v>1877</v>
      </c>
      <c r="F132" s="18"/>
      <c r="G132" s="18">
        <v>40</v>
      </c>
      <c r="H132" s="18">
        <v>6</v>
      </c>
      <c r="I132" s="18">
        <v>1445</v>
      </c>
      <c r="J132" s="18">
        <v>164</v>
      </c>
      <c r="K132" s="18">
        <v>93</v>
      </c>
      <c r="L132" s="19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25" ht="14">
      <c r="A133" s="10">
        <v>130</v>
      </c>
      <c r="B133" s="15" t="s">
        <v>34</v>
      </c>
      <c r="C133" s="16" t="s">
        <v>335</v>
      </c>
      <c r="D133" s="8" t="s">
        <v>336</v>
      </c>
      <c r="E133" s="17">
        <v>1875</v>
      </c>
      <c r="F133" s="18"/>
      <c r="G133" s="18">
        <v>11.8</v>
      </c>
      <c r="H133" s="18">
        <v>3</v>
      </c>
      <c r="I133" s="18">
        <v>1435</v>
      </c>
      <c r="J133" s="18">
        <v>52</v>
      </c>
      <c r="K133" s="18"/>
      <c r="L133" s="19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25" ht="14">
      <c r="A134" s="10">
        <v>131</v>
      </c>
      <c r="B134" s="15" t="s">
        <v>34</v>
      </c>
      <c r="C134" s="16" t="s">
        <v>337</v>
      </c>
      <c r="D134" s="8" t="s">
        <v>338</v>
      </c>
      <c r="E134" s="17">
        <v>1871</v>
      </c>
      <c r="F134" s="18"/>
      <c r="G134" s="18">
        <v>88</v>
      </c>
      <c r="H134" s="18">
        <v>10</v>
      </c>
      <c r="I134" s="18">
        <v>1445</v>
      </c>
      <c r="J134" s="18"/>
      <c r="K134" s="18"/>
      <c r="L134" s="19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 ht="14">
      <c r="A135" s="10">
        <v>132</v>
      </c>
      <c r="B135" s="15" t="s">
        <v>36</v>
      </c>
      <c r="C135" s="20" t="s">
        <v>339</v>
      </c>
      <c r="D135" s="8" t="s">
        <v>340</v>
      </c>
      <c r="E135" s="17">
        <v>1946</v>
      </c>
      <c r="F135" s="18"/>
      <c r="G135" s="18">
        <v>27</v>
      </c>
      <c r="H135" s="18">
        <v>4</v>
      </c>
      <c r="I135" s="18">
        <v>1524</v>
      </c>
      <c r="J135" s="18">
        <v>45</v>
      </c>
      <c r="K135" s="18">
        <v>6.67</v>
      </c>
      <c r="L135" s="19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25" ht="14">
      <c r="A136" s="10">
        <v>133</v>
      </c>
      <c r="B136" s="15" t="s">
        <v>36</v>
      </c>
      <c r="C136" s="16" t="s">
        <v>341</v>
      </c>
      <c r="D136" s="8" t="s">
        <v>342</v>
      </c>
      <c r="E136" s="17">
        <v>1901</v>
      </c>
      <c r="F136" s="18"/>
      <c r="G136" s="18">
        <v>182</v>
      </c>
      <c r="H136" s="18">
        <v>8</v>
      </c>
      <c r="I136" s="18">
        <v>1524</v>
      </c>
      <c r="J136" s="18">
        <v>267</v>
      </c>
      <c r="K136" s="18"/>
      <c r="L136" s="19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ht="14">
      <c r="A137" s="10">
        <v>134</v>
      </c>
      <c r="B137" s="15" t="s">
        <v>36</v>
      </c>
      <c r="C137" s="16" t="s">
        <v>343</v>
      </c>
      <c r="D137" s="8" t="s">
        <v>344</v>
      </c>
      <c r="E137" s="17">
        <v>1899</v>
      </c>
      <c r="F137" s="18"/>
      <c r="G137" s="18">
        <v>7.9</v>
      </c>
      <c r="H137" s="18">
        <v>1</v>
      </c>
      <c r="I137" s="18">
        <v>1524</v>
      </c>
      <c r="J137" s="18">
        <v>16</v>
      </c>
      <c r="K137" s="18"/>
      <c r="L137" s="19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 ht="14">
      <c r="A138" s="10">
        <v>135</v>
      </c>
      <c r="B138" s="15" t="s">
        <v>38</v>
      </c>
      <c r="C138" s="16" t="s">
        <v>38</v>
      </c>
      <c r="D138" s="8" t="s">
        <v>39</v>
      </c>
      <c r="E138" s="17">
        <v>2017</v>
      </c>
      <c r="F138" s="18"/>
      <c r="G138" s="18">
        <v>8.5</v>
      </c>
      <c r="H138" s="18">
        <v>1</v>
      </c>
      <c r="I138" s="18">
        <v>1435</v>
      </c>
      <c r="J138" s="18">
        <v>21</v>
      </c>
      <c r="K138" s="18"/>
      <c r="L138" s="19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5" ht="14">
      <c r="A139" s="10">
        <v>136</v>
      </c>
      <c r="B139" s="15" t="s">
        <v>40</v>
      </c>
      <c r="C139" s="16" t="s">
        <v>345</v>
      </c>
      <c r="D139" s="8" t="s">
        <v>346</v>
      </c>
      <c r="E139" s="17">
        <v>1878</v>
      </c>
      <c r="F139" s="18"/>
      <c r="G139" s="18">
        <v>75</v>
      </c>
      <c r="H139" s="18">
        <v>9</v>
      </c>
      <c r="I139" s="18">
        <v>1435</v>
      </c>
      <c r="J139" s="18">
        <v>118</v>
      </c>
      <c r="K139" s="18"/>
      <c r="L139" s="19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25" ht="14">
      <c r="A140" s="10">
        <v>137</v>
      </c>
      <c r="B140" s="15" t="s">
        <v>40</v>
      </c>
      <c r="C140" s="16" t="s">
        <v>347</v>
      </c>
      <c r="D140" s="8" t="s">
        <v>348</v>
      </c>
      <c r="E140" s="17">
        <v>1875</v>
      </c>
      <c r="F140" s="18"/>
      <c r="G140" s="18">
        <v>95</v>
      </c>
      <c r="H140" s="18">
        <v>15</v>
      </c>
      <c r="I140" s="18">
        <v>1435</v>
      </c>
      <c r="J140" s="18">
        <v>227</v>
      </c>
      <c r="K140" s="18">
        <v>113.5</v>
      </c>
      <c r="L140" s="19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 ht="14">
      <c r="A141" s="10">
        <v>138</v>
      </c>
      <c r="B141" s="15" t="s">
        <v>40</v>
      </c>
      <c r="C141" s="16" t="s">
        <v>349</v>
      </c>
      <c r="D141" s="8" t="s">
        <v>350</v>
      </c>
      <c r="E141" s="17">
        <v>1864</v>
      </c>
      <c r="F141" s="18"/>
      <c r="G141" s="18">
        <v>105</v>
      </c>
      <c r="H141" s="18">
        <v>12</v>
      </c>
      <c r="I141" s="18">
        <v>1435</v>
      </c>
      <c r="J141" s="18">
        <v>211</v>
      </c>
      <c r="K141" s="18">
        <v>84</v>
      </c>
      <c r="L141" s="19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25" ht="14">
      <c r="A142" s="10">
        <v>139</v>
      </c>
      <c r="B142" s="15" t="s">
        <v>40</v>
      </c>
      <c r="C142" s="16" t="s">
        <v>351</v>
      </c>
      <c r="D142" s="8" t="s">
        <v>352</v>
      </c>
      <c r="E142" s="17">
        <v>1983</v>
      </c>
      <c r="F142" s="18"/>
      <c r="G142" s="18">
        <v>28.7</v>
      </c>
      <c r="H142" s="18">
        <v>3</v>
      </c>
      <c r="I142" s="18">
        <v>1435</v>
      </c>
      <c r="J142" s="18">
        <v>54</v>
      </c>
      <c r="K142" s="18">
        <v>14.2</v>
      </c>
      <c r="L142" s="19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25" ht="14">
      <c r="A143" s="10">
        <v>140</v>
      </c>
      <c r="B143" s="15" t="s">
        <v>42</v>
      </c>
      <c r="C143" s="16" t="s">
        <v>353</v>
      </c>
      <c r="D143" s="8" t="s">
        <v>354</v>
      </c>
      <c r="E143" s="17">
        <v>2010</v>
      </c>
      <c r="F143" s="18"/>
      <c r="G143" s="18">
        <v>28.6</v>
      </c>
      <c r="H143" s="18">
        <v>2</v>
      </c>
      <c r="I143" s="18">
        <v>1435</v>
      </c>
      <c r="J143" s="18">
        <v>20</v>
      </c>
      <c r="K143" s="18">
        <v>11.3</v>
      </c>
      <c r="L143" s="19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 ht="14">
      <c r="A144" s="10">
        <v>141</v>
      </c>
      <c r="B144" s="15" t="s">
        <v>42</v>
      </c>
      <c r="C144" s="20" t="s">
        <v>355</v>
      </c>
      <c r="D144" s="8" t="s">
        <v>356</v>
      </c>
      <c r="E144" s="17">
        <v>1901</v>
      </c>
      <c r="F144" s="18"/>
      <c r="G144" s="18">
        <v>8.8000000000000007</v>
      </c>
      <c r="H144" s="18">
        <v>1</v>
      </c>
      <c r="I144" s="18">
        <v>1000</v>
      </c>
      <c r="J144" s="18">
        <v>7</v>
      </c>
      <c r="K144" s="18">
        <v>0.73</v>
      </c>
      <c r="L144" s="19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25" ht="14">
      <c r="A145" s="10">
        <v>142</v>
      </c>
      <c r="B145" s="15" t="s">
        <v>42</v>
      </c>
      <c r="C145" s="16" t="s">
        <v>357</v>
      </c>
      <c r="D145" s="8" t="s">
        <v>358</v>
      </c>
      <c r="E145" s="17">
        <v>1875</v>
      </c>
      <c r="F145" s="18"/>
      <c r="G145" s="18">
        <v>39.6</v>
      </c>
      <c r="H145" s="18">
        <v>6</v>
      </c>
      <c r="I145" s="18">
        <v>1435</v>
      </c>
      <c r="J145" s="18">
        <v>159</v>
      </c>
      <c r="K145" s="18">
        <v>48.1</v>
      </c>
      <c r="L145" s="19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25" ht="14">
      <c r="A146" s="10">
        <v>143</v>
      </c>
      <c r="B146" s="15" t="s">
        <v>44</v>
      </c>
      <c r="C146" s="16" t="s">
        <v>359</v>
      </c>
      <c r="D146" s="8" t="s">
        <v>360</v>
      </c>
      <c r="E146" s="17">
        <v>2015</v>
      </c>
      <c r="F146" s="18"/>
      <c r="G146" s="18">
        <v>11</v>
      </c>
      <c r="H146" s="18">
        <v>3</v>
      </c>
      <c r="I146" s="18">
        <v>1435</v>
      </c>
      <c r="J146" s="18">
        <v>27</v>
      </c>
      <c r="K146" s="18"/>
      <c r="L146" s="19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 ht="14">
      <c r="A147" s="10">
        <v>144</v>
      </c>
      <c r="B147" s="15" t="s">
        <v>44</v>
      </c>
      <c r="C147" s="16" t="s">
        <v>361</v>
      </c>
      <c r="D147" s="8" t="s">
        <v>362</v>
      </c>
      <c r="E147" s="17">
        <v>1959</v>
      </c>
      <c r="F147" s="18"/>
      <c r="G147" s="18">
        <v>14.5</v>
      </c>
      <c r="H147" s="18">
        <v>3</v>
      </c>
      <c r="I147" s="18">
        <v>1435</v>
      </c>
      <c r="J147" s="18">
        <v>52</v>
      </c>
      <c r="K147" s="18"/>
      <c r="L147" s="19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25" ht="14">
      <c r="A148" s="10">
        <v>145</v>
      </c>
      <c r="B148" s="15" t="s">
        <v>44</v>
      </c>
      <c r="C148" s="16" t="s">
        <v>363</v>
      </c>
      <c r="D148" s="8" t="s">
        <v>364</v>
      </c>
      <c r="E148" s="17">
        <v>1908</v>
      </c>
      <c r="F148" s="18"/>
      <c r="G148" s="18">
        <v>150</v>
      </c>
      <c r="H148" s="18">
        <v>25</v>
      </c>
      <c r="I148" s="18">
        <v>1435</v>
      </c>
      <c r="J148" s="18">
        <v>729</v>
      </c>
      <c r="K148" s="18">
        <v>195</v>
      </c>
      <c r="L148" s="19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25" ht="14">
      <c r="A149" s="10">
        <v>146</v>
      </c>
      <c r="B149" s="15" t="s">
        <v>44</v>
      </c>
      <c r="C149" s="20" t="s">
        <v>365</v>
      </c>
      <c r="D149" s="8" t="s">
        <v>366</v>
      </c>
      <c r="E149" s="17">
        <v>1899</v>
      </c>
      <c r="F149" s="18"/>
      <c r="G149" s="18">
        <v>12.2</v>
      </c>
      <c r="H149" s="18">
        <v>1</v>
      </c>
      <c r="I149" s="18">
        <v>1435</v>
      </c>
      <c r="J149" s="18">
        <v>22</v>
      </c>
      <c r="K149" s="18"/>
      <c r="L149" s="19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 ht="30">
      <c r="A150" s="10">
        <v>147</v>
      </c>
      <c r="B150" s="15" t="s">
        <v>44</v>
      </c>
      <c r="C150" s="21" t="s">
        <v>367</v>
      </c>
      <c r="D150" s="8" t="s">
        <v>368</v>
      </c>
      <c r="E150" s="17">
        <v>1898</v>
      </c>
      <c r="F150" s="18"/>
      <c r="G150" s="18">
        <v>178</v>
      </c>
      <c r="H150" s="18">
        <v>29</v>
      </c>
      <c r="I150" s="18">
        <v>1435</v>
      </c>
      <c r="J150" s="18">
        <v>357</v>
      </c>
      <c r="K150" s="18">
        <v>98.7</v>
      </c>
      <c r="L150" s="19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25" ht="14">
      <c r="A151" s="10">
        <v>148</v>
      </c>
      <c r="B151" s="15" t="s">
        <v>44</v>
      </c>
      <c r="C151" s="16" t="s">
        <v>369</v>
      </c>
      <c r="D151" s="8" t="s">
        <v>370</v>
      </c>
      <c r="E151" s="17">
        <v>1898</v>
      </c>
      <c r="F151" s="18"/>
      <c r="G151" s="18">
        <v>124.1</v>
      </c>
      <c r="H151" s="18">
        <v>24</v>
      </c>
      <c r="I151" s="18">
        <v>1000</v>
      </c>
      <c r="J151" s="18">
        <v>458</v>
      </c>
      <c r="K151" s="18">
        <v>150</v>
      </c>
      <c r="L151" s="19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25" ht="14">
      <c r="A152" s="10">
        <v>149</v>
      </c>
      <c r="B152" s="15" t="s">
        <v>44</v>
      </c>
      <c r="C152" s="16" t="s">
        <v>371</v>
      </c>
      <c r="D152" s="8" t="s">
        <v>372</v>
      </c>
      <c r="E152" s="17">
        <v>1895</v>
      </c>
      <c r="F152" s="18"/>
      <c r="G152" s="18">
        <v>15</v>
      </c>
      <c r="H152" s="18">
        <v>5</v>
      </c>
      <c r="I152" s="18">
        <v>1000</v>
      </c>
      <c r="J152" s="18">
        <v>33</v>
      </c>
      <c r="K152" s="18"/>
      <c r="L152" s="19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 ht="14">
      <c r="A153" s="10">
        <v>150</v>
      </c>
      <c r="B153" s="15" t="s">
        <v>44</v>
      </c>
      <c r="C153" s="16" t="s">
        <v>373</v>
      </c>
      <c r="D153" s="8" t="s">
        <v>374</v>
      </c>
      <c r="E153" s="17">
        <v>1903</v>
      </c>
      <c r="F153" s="18"/>
      <c r="G153" s="18">
        <v>97</v>
      </c>
      <c r="H153" s="18">
        <v>25</v>
      </c>
      <c r="I153" s="18">
        <v>1435</v>
      </c>
      <c r="J153" s="18">
        <v>208</v>
      </c>
      <c r="K153" s="18">
        <v>185</v>
      </c>
      <c r="L153" s="19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25" ht="14">
      <c r="A154" s="10">
        <v>151</v>
      </c>
      <c r="B154" s="15" t="s">
        <v>44</v>
      </c>
      <c r="C154" s="20" t="s">
        <v>375</v>
      </c>
      <c r="D154" s="8" t="s">
        <v>376</v>
      </c>
      <c r="E154" s="17">
        <v>1896</v>
      </c>
      <c r="F154" s="18"/>
      <c r="G154" s="18">
        <v>9</v>
      </c>
      <c r="H154" s="18">
        <v>1</v>
      </c>
      <c r="I154" s="18">
        <v>1000</v>
      </c>
      <c r="J154" s="18">
        <v>16</v>
      </c>
      <c r="K154" s="18"/>
      <c r="L154" s="19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25" ht="14">
      <c r="A155" s="10">
        <v>152</v>
      </c>
      <c r="B155" s="15" t="s">
        <v>44</v>
      </c>
      <c r="C155" s="16" t="s">
        <v>377</v>
      </c>
      <c r="D155" s="8" t="s">
        <v>378</v>
      </c>
      <c r="E155" s="17">
        <v>1891</v>
      </c>
      <c r="F155" s="18"/>
      <c r="G155" s="18">
        <v>26.8</v>
      </c>
      <c r="H155" s="18">
        <v>6</v>
      </c>
      <c r="I155" s="18">
        <v>1000</v>
      </c>
      <c r="J155" s="18">
        <v>72</v>
      </c>
      <c r="K155" s="18"/>
      <c r="L155" s="19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 ht="14">
      <c r="A156" s="10">
        <v>153</v>
      </c>
      <c r="B156" s="15" t="s">
        <v>44</v>
      </c>
      <c r="C156" s="16" t="s">
        <v>379</v>
      </c>
      <c r="D156" s="8" t="s">
        <v>380</v>
      </c>
      <c r="E156" s="17">
        <v>1888</v>
      </c>
      <c r="F156" s="18"/>
      <c r="G156" s="18">
        <v>41.4</v>
      </c>
      <c r="H156" s="18">
        <v>11</v>
      </c>
      <c r="I156" s="18">
        <v>1000</v>
      </c>
      <c r="J156" s="18">
        <v>116</v>
      </c>
      <c r="K156" s="18">
        <v>113.1</v>
      </c>
      <c r="L156" s="19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25" ht="14">
      <c r="A157" s="10">
        <v>154</v>
      </c>
      <c r="B157" s="15" t="s">
        <v>44</v>
      </c>
      <c r="C157" s="16" t="s">
        <v>381</v>
      </c>
      <c r="D157" s="8" t="s">
        <v>382</v>
      </c>
      <c r="E157" s="17">
        <v>1880</v>
      </c>
      <c r="F157" s="18"/>
      <c r="G157" s="18">
        <v>66</v>
      </c>
      <c r="H157" s="18">
        <v>21</v>
      </c>
      <c r="I157" s="18">
        <v>1435</v>
      </c>
      <c r="J157" s="18">
        <v>430</v>
      </c>
      <c r="K157" s="18">
        <v>108.6</v>
      </c>
      <c r="L157" s="19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25" ht="14">
      <c r="A158" s="10">
        <v>155</v>
      </c>
      <c r="B158" s="15" t="s">
        <v>44</v>
      </c>
      <c r="C158" s="16" t="s">
        <v>383</v>
      </c>
      <c r="D158" s="8" t="s">
        <v>384</v>
      </c>
      <c r="E158" s="17">
        <v>1879</v>
      </c>
      <c r="F158" s="18"/>
      <c r="G158" s="18">
        <v>65.5</v>
      </c>
      <c r="H158" s="18">
        <v>13</v>
      </c>
      <c r="I158" s="18">
        <v>1435</v>
      </c>
      <c r="J158" s="18">
        <v>203</v>
      </c>
      <c r="K158" s="18">
        <v>56.3</v>
      </c>
      <c r="L158" s="19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 ht="14">
      <c r="A159" s="10">
        <v>156</v>
      </c>
      <c r="B159" s="15" t="s">
        <v>44</v>
      </c>
      <c r="C159" s="16" t="s">
        <v>385</v>
      </c>
      <c r="D159" s="8" t="s">
        <v>386</v>
      </c>
      <c r="E159" s="17">
        <v>1877</v>
      </c>
      <c r="F159" s="18"/>
      <c r="G159" s="18">
        <v>84</v>
      </c>
      <c r="H159" s="18">
        <v>22</v>
      </c>
      <c r="I159" s="18">
        <v>1435</v>
      </c>
      <c r="J159" s="18">
        <v>225</v>
      </c>
      <c r="K159" s="18"/>
      <c r="L159" s="19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spans="1:25" ht="14">
      <c r="A160" s="10">
        <v>157</v>
      </c>
      <c r="B160" s="15" t="s">
        <v>44</v>
      </c>
      <c r="C160" s="16" t="s">
        <v>387</v>
      </c>
      <c r="D160" s="8" t="s">
        <v>388</v>
      </c>
      <c r="E160" s="17">
        <v>1873</v>
      </c>
      <c r="F160" s="18"/>
      <c r="G160" s="18">
        <v>58.1</v>
      </c>
      <c r="H160" s="18">
        <v>11</v>
      </c>
      <c r="I160" s="18">
        <v>1435</v>
      </c>
      <c r="J160" s="18">
        <v>141</v>
      </c>
      <c r="K160" s="18">
        <v>157</v>
      </c>
      <c r="L160" s="19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1:25" ht="14">
      <c r="A161" s="10">
        <v>158</v>
      </c>
      <c r="B161" s="15" t="s">
        <v>46</v>
      </c>
      <c r="C161" s="16" t="s">
        <v>389</v>
      </c>
      <c r="D161" s="8" t="s">
        <v>390</v>
      </c>
      <c r="E161" s="17">
        <v>2007</v>
      </c>
      <c r="F161" s="18"/>
      <c r="G161" s="18">
        <v>13.5</v>
      </c>
      <c r="H161" s="18">
        <v>3</v>
      </c>
      <c r="I161" s="18">
        <v>1435</v>
      </c>
      <c r="J161" s="18">
        <v>24</v>
      </c>
      <c r="K161" s="18"/>
      <c r="L161" s="19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 ht="14">
      <c r="A162" s="10">
        <v>159</v>
      </c>
      <c r="B162" s="15" t="s">
        <v>46</v>
      </c>
      <c r="C162" s="16" t="s">
        <v>391</v>
      </c>
      <c r="D162" s="8" t="s">
        <v>392</v>
      </c>
      <c r="E162" s="17">
        <v>2002</v>
      </c>
      <c r="F162" s="18"/>
      <c r="G162" s="18">
        <v>67</v>
      </c>
      <c r="H162" s="18">
        <v>6</v>
      </c>
      <c r="I162" s="18">
        <v>1435</v>
      </c>
      <c r="J162" s="18">
        <v>102</v>
      </c>
      <c r="K162" s="18">
        <v>70</v>
      </c>
      <c r="L162" s="19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spans="1:25" ht="14">
      <c r="A163" s="10">
        <v>160</v>
      </c>
      <c r="B163" s="15" t="s">
        <v>46</v>
      </c>
      <c r="C163" s="16" t="s">
        <v>393</v>
      </c>
      <c r="D163" s="8" t="s">
        <v>394</v>
      </c>
      <c r="E163" s="17">
        <v>1904</v>
      </c>
      <c r="F163" s="18"/>
      <c r="G163" s="18">
        <v>11.5</v>
      </c>
      <c r="H163" s="18">
        <v>1</v>
      </c>
      <c r="I163" s="18">
        <v>1000</v>
      </c>
      <c r="J163" s="18"/>
      <c r="K163" s="18"/>
      <c r="L163" s="19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</row>
    <row r="164" spans="1:25" ht="14">
      <c r="A164" s="10">
        <v>161</v>
      </c>
      <c r="B164" s="15" t="s">
        <v>46</v>
      </c>
      <c r="C164" s="16" t="s">
        <v>395</v>
      </c>
      <c r="D164" s="8" t="s">
        <v>396</v>
      </c>
      <c r="E164" s="17">
        <v>1901</v>
      </c>
      <c r="F164" s="18"/>
      <c r="G164" s="18">
        <v>25</v>
      </c>
      <c r="H164" s="18">
        <v>6</v>
      </c>
      <c r="I164" s="18">
        <v>900</v>
      </c>
      <c r="J164" s="18">
        <v>57</v>
      </c>
      <c r="K164" s="18">
        <v>19</v>
      </c>
      <c r="L164" s="19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 ht="14">
      <c r="A165" s="10">
        <v>162</v>
      </c>
      <c r="B165" s="15" t="s">
        <v>48</v>
      </c>
      <c r="C165" s="16" t="s">
        <v>397</v>
      </c>
      <c r="D165" s="8" t="s">
        <v>398</v>
      </c>
      <c r="E165" s="17">
        <v>1991</v>
      </c>
      <c r="F165" s="18">
        <v>2022</v>
      </c>
      <c r="G165" s="18">
        <v>8</v>
      </c>
      <c r="H165" s="18">
        <v>2</v>
      </c>
      <c r="I165" s="18">
        <v>1435</v>
      </c>
      <c r="J165" s="18"/>
      <c r="K165" s="18"/>
      <c r="L165" s="19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spans="1:25" ht="14">
      <c r="A166" s="10">
        <v>163</v>
      </c>
      <c r="B166" s="15" t="s">
        <v>48</v>
      </c>
      <c r="C166" s="16" t="s">
        <v>399</v>
      </c>
      <c r="D166" s="8" t="s">
        <v>400</v>
      </c>
      <c r="E166" s="17">
        <v>1987</v>
      </c>
      <c r="F166" s="18"/>
      <c r="G166" s="18">
        <v>23</v>
      </c>
      <c r="H166" s="18">
        <v>2</v>
      </c>
      <c r="I166" s="18">
        <v>1435</v>
      </c>
      <c r="J166" s="18">
        <v>32</v>
      </c>
      <c r="K166" s="18"/>
      <c r="L166" s="19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spans="1:25" ht="14">
      <c r="A167" s="10">
        <v>164</v>
      </c>
      <c r="B167" s="15" t="s">
        <v>48</v>
      </c>
      <c r="C167" s="16" t="s">
        <v>401</v>
      </c>
      <c r="D167" s="8" t="s">
        <v>402</v>
      </c>
      <c r="E167" s="17">
        <v>1987</v>
      </c>
      <c r="F167" s="18"/>
      <c r="G167" s="18">
        <v>11.7</v>
      </c>
      <c r="H167" s="18">
        <v>3</v>
      </c>
      <c r="I167" s="18">
        <v>1435</v>
      </c>
      <c r="J167" s="18"/>
      <c r="K167" s="18"/>
      <c r="L167" s="19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 ht="14">
      <c r="A168" s="10">
        <v>165</v>
      </c>
      <c r="B168" s="15" t="s">
        <v>48</v>
      </c>
      <c r="C168" s="16" t="s">
        <v>403</v>
      </c>
      <c r="D168" s="8" t="s">
        <v>404</v>
      </c>
      <c r="E168" s="17">
        <v>1987</v>
      </c>
      <c r="F168" s="18"/>
      <c r="G168" s="18">
        <v>18.7</v>
      </c>
      <c r="H168" s="18">
        <v>3</v>
      </c>
      <c r="I168" s="18">
        <v>1435</v>
      </c>
      <c r="J168" s="18"/>
      <c r="K168" s="18"/>
      <c r="L168" s="19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1:25" ht="14">
      <c r="A169" s="10">
        <v>166</v>
      </c>
      <c r="B169" s="15" t="s">
        <v>48</v>
      </c>
      <c r="C169" s="16" t="s">
        <v>405</v>
      </c>
      <c r="D169" s="8" t="s">
        <v>406</v>
      </c>
      <c r="E169" s="17">
        <v>1946</v>
      </c>
      <c r="F169" s="18"/>
      <c r="G169" s="18">
        <v>100.1</v>
      </c>
      <c r="H169" s="18">
        <v>16</v>
      </c>
      <c r="I169" s="18">
        <v>1000</v>
      </c>
      <c r="J169" s="18">
        <v>138</v>
      </c>
      <c r="K169" s="18"/>
      <c r="L169" s="19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spans="1:25" ht="14">
      <c r="A170" s="10">
        <v>167</v>
      </c>
      <c r="B170" s="15" t="s">
        <v>48</v>
      </c>
      <c r="C170" s="16" t="s">
        <v>407</v>
      </c>
      <c r="D170" s="8" t="s">
        <v>408</v>
      </c>
      <c r="E170" s="17">
        <v>1906</v>
      </c>
      <c r="F170" s="18"/>
      <c r="G170" s="18">
        <v>42</v>
      </c>
      <c r="H170" s="18">
        <v>7</v>
      </c>
      <c r="I170" s="18">
        <v>1435</v>
      </c>
      <c r="J170" s="18"/>
      <c r="K170" s="18"/>
      <c r="L170" s="19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 ht="14">
      <c r="A171" s="10">
        <v>168</v>
      </c>
      <c r="B171" s="15" t="s">
        <v>48</v>
      </c>
      <c r="C171" s="20" t="s">
        <v>409</v>
      </c>
      <c r="D171" s="8" t="s">
        <v>410</v>
      </c>
      <c r="E171" s="17">
        <v>1900</v>
      </c>
      <c r="F171" s="18"/>
      <c r="G171" s="18">
        <v>22.7</v>
      </c>
      <c r="H171" s="18">
        <v>4</v>
      </c>
      <c r="I171" s="18">
        <v>1435</v>
      </c>
      <c r="J171" s="18">
        <v>85</v>
      </c>
      <c r="K171" s="18"/>
      <c r="L171" s="19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spans="1:25" ht="14">
      <c r="A172" s="10">
        <v>169</v>
      </c>
      <c r="B172" s="15" t="s">
        <v>48</v>
      </c>
      <c r="C172" s="20" t="s">
        <v>411</v>
      </c>
      <c r="D172" s="8" t="s">
        <v>412</v>
      </c>
      <c r="E172" s="17">
        <v>1900</v>
      </c>
      <c r="F172" s="18"/>
      <c r="G172" s="18">
        <v>15</v>
      </c>
      <c r="H172" s="18">
        <v>3</v>
      </c>
      <c r="I172" s="18">
        <v>1435</v>
      </c>
      <c r="J172" s="18">
        <v>72</v>
      </c>
      <c r="K172" s="18"/>
      <c r="L172" s="19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1:25" ht="14">
      <c r="A173" s="10">
        <v>170</v>
      </c>
      <c r="B173" s="15" t="s">
        <v>48</v>
      </c>
      <c r="C173" s="20" t="s">
        <v>413</v>
      </c>
      <c r="D173" s="8" t="s">
        <v>414</v>
      </c>
      <c r="E173" s="17">
        <v>1900</v>
      </c>
      <c r="F173" s="18"/>
      <c r="G173" s="18">
        <v>82.6</v>
      </c>
      <c r="H173" s="18">
        <v>9</v>
      </c>
      <c r="I173" s="18">
        <v>1000</v>
      </c>
      <c r="J173" s="18">
        <v>180</v>
      </c>
      <c r="K173" s="18"/>
      <c r="L173" s="19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 ht="14">
      <c r="A174" s="10">
        <v>171</v>
      </c>
      <c r="B174" s="15" t="s">
        <v>48</v>
      </c>
      <c r="C174" s="16" t="s">
        <v>415</v>
      </c>
      <c r="D174" s="8" t="s">
        <v>416</v>
      </c>
      <c r="E174" s="17">
        <v>1871</v>
      </c>
      <c r="F174" s="18"/>
      <c r="G174" s="18">
        <v>143.9</v>
      </c>
      <c r="H174" s="18">
        <v>23</v>
      </c>
      <c r="I174" s="18" t="s">
        <v>124</v>
      </c>
      <c r="J174" s="18">
        <v>411</v>
      </c>
      <c r="K174" s="18"/>
      <c r="L174" s="19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spans="1:25" ht="14">
      <c r="A175" s="10">
        <v>172</v>
      </c>
      <c r="B175" s="15" t="s">
        <v>48</v>
      </c>
      <c r="C175" s="16" t="s">
        <v>417</v>
      </c>
      <c r="D175" s="8" t="s">
        <v>418</v>
      </c>
      <c r="E175" s="17">
        <v>1869</v>
      </c>
      <c r="F175" s="18"/>
      <c r="G175" s="18">
        <v>71.400000000000006</v>
      </c>
      <c r="H175" s="18">
        <v>7</v>
      </c>
      <c r="I175" s="18">
        <v>1435</v>
      </c>
      <c r="J175" s="18"/>
      <c r="K175" s="18"/>
      <c r="L175" s="19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spans="1:25" ht="14">
      <c r="A176" s="10">
        <v>173</v>
      </c>
      <c r="B176" s="15" t="s">
        <v>50</v>
      </c>
      <c r="C176" s="16" t="s">
        <v>419</v>
      </c>
      <c r="D176" s="8" t="s">
        <v>420</v>
      </c>
      <c r="E176" s="17">
        <v>1892</v>
      </c>
      <c r="F176" s="18"/>
      <c r="G176" s="18">
        <v>47</v>
      </c>
      <c r="H176" s="18">
        <v>12</v>
      </c>
      <c r="I176" s="18">
        <v>1000</v>
      </c>
      <c r="J176" s="18">
        <v>247</v>
      </c>
      <c r="K176" s="18"/>
      <c r="L176" s="19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 ht="14">
      <c r="A177" s="10">
        <v>174</v>
      </c>
      <c r="B177" s="15" t="s">
        <v>52</v>
      </c>
      <c r="C177" s="16" t="s">
        <v>421</v>
      </c>
      <c r="D177" s="8" t="s">
        <v>422</v>
      </c>
      <c r="E177" s="17">
        <v>1913</v>
      </c>
      <c r="F177" s="18"/>
      <c r="G177" s="18">
        <v>33.700000000000003</v>
      </c>
      <c r="H177" s="18">
        <v>16</v>
      </c>
      <c r="I177" s="18">
        <v>1435</v>
      </c>
      <c r="J177" s="18">
        <v>111</v>
      </c>
      <c r="K177" s="18">
        <v>25.5</v>
      </c>
      <c r="L177" s="19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spans="1:25" ht="14">
      <c r="A178" s="10">
        <v>175</v>
      </c>
      <c r="B178" s="15" t="s">
        <v>52</v>
      </c>
      <c r="C178" s="20" t="s">
        <v>423</v>
      </c>
      <c r="D178" s="8" t="s">
        <v>424</v>
      </c>
      <c r="E178" s="17">
        <v>1909</v>
      </c>
      <c r="F178" s="18"/>
      <c r="G178" s="18">
        <v>5.8</v>
      </c>
      <c r="H178" s="18">
        <v>1</v>
      </c>
      <c r="I178" s="18">
        <v>760</v>
      </c>
      <c r="J178" s="18"/>
      <c r="K178" s="18"/>
      <c r="L178" s="19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spans="1:25" ht="14">
      <c r="A179" s="10">
        <v>176</v>
      </c>
      <c r="B179" s="15" t="s">
        <v>52</v>
      </c>
      <c r="C179" s="16" t="s">
        <v>425</v>
      </c>
      <c r="D179" s="8" t="s">
        <v>426</v>
      </c>
      <c r="E179" s="17">
        <v>1895</v>
      </c>
      <c r="F179" s="18"/>
      <c r="G179" s="18">
        <v>41.5</v>
      </c>
      <c r="H179" s="18">
        <v>5</v>
      </c>
      <c r="I179" s="18">
        <v>1000</v>
      </c>
      <c r="J179" s="18">
        <v>211</v>
      </c>
      <c r="K179" s="18"/>
      <c r="L179" s="19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 ht="14">
      <c r="A180" s="10">
        <v>177</v>
      </c>
      <c r="B180" s="15" t="s">
        <v>54</v>
      </c>
      <c r="C180" s="16" t="s">
        <v>427</v>
      </c>
      <c r="D180" s="8" t="s">
        <v>428</v>
      </c>
      <c r="E180" s="17">
        <v>2022</v>
      </c>
      <c r="F180" s="18"/>
      <c r="G180" s="18">
        <v>24</v>
      </c>
      <c r="H180" s="18">
        <v>1</v>
      </c>
      <c r="I180" s="18">
        <v>1668</v>
      </c>
      <c r="J180" s="18">
        <v>7</v>
      </c>
      <c r="K180" s="18">
        <v>1.8</v>
      </c>
      <c r="L180" s="19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spans="1:25" ht="14">
      <c r="A181" s="10">
        <v>178</v>
      </c>
      <c r="B181" s="15" t="s">
        <v>54</v>
      </c>
      <c r="C181" s="16" t="s">
        <v>429</v>
      </c>
      <c r="D181" s="8" t="s">
        <v>430</v>
      </c>
      <c r="E181" s="17">
        <v>2017</v>
      </c>
      <c r="F181" s="18"/>
      <c r="G181" s="18">
        <v>15.9</v>
      </c>
      <c r="H181" s="18">
        <v>1</v>
      </c>
      <c r="I181" s="18">
        <v>1435</v>
      </c>
      <c r="J181" s="18">
        <v>15</v>
      </c>
      <c r="K181" s="18">
        <v>11.7</v>
      </c>
      <c r="L181" s="19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</row>
    <row r="182" spans="1:25" ht="14">
      <c r="A182" s="10">
        <v>179</v>
      </c>
      <c r="B182" s="15" t="s">
        <v>54</v>
      </c>
      <c r="C182" s="16" t="s">
        <v>431</v>
      </c>
      <c r="D182" s="8" t="s">
        <v>432</v>
      </c>
      <c r="E182" s="17">
        <v>2011</v>
      </c>
      <c r="F182" s="18"/>
      <c r="G182" s="18">
        <v>17.5</v>
      </c>
      <c r="H182" s="18">
        <v>2</v>
      </c>
      <c r="I182" s="18">
        <v>1435</v>
      </c>
      <c r="J182" s="18">
        <v>11</v>
      </c>
      <c r="K182" s="18">
        <v>5</v>
      </c>
      <c r="L182" s="19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 ht="14">
      <c r="A183" s="10">
        <v>180</v>
      </c>
      <c r="B183" s="15" t="s">
        <v>54</v>
      </c>
      <c r="C183" s="16" t="s">
        <v>433</v>
      </c>
      <c r="D183" s="8" t="s">
        <v>434</v>
      </c>
      <c r="E183" s="17">
        <v>2011</v>
      </c>
      <c r="F183" s="18"/>
      <c r="G183" s="18">
        <v>12.8</v>
      </c>
      <c r="H183" s="18">
        <v>1</v>
      </c>
      <c r="I183" s="18">
        <v>1435</v>
      </c>
      <c r="J183" s="18">
        <v>21</v>
      </c>
      <c r="K183" s="18">
        <v>27.9</v>
      </c>
      <c r="L183" s="19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spans="1:25" ht="14">
      <c r="A184" s="10">
        <v>181</v>
      </c>
      <c r="B184" s="15" t="s">
        <v>54</v>
      </c>
      <c r="C184" s="16" t="s">
        <v>435</v>
      </c>
      <c r="D184" s="8" t="s">
        <v>436</v>
      </c>
      <c r="E184" s="17" t="s">
        <v>437</v>
      </c>
      <c r="F184" s="18"/>
      <c r="G184" s="18">
        <v>9.2899999999999991</v>
      </c>
      <c r="H184" s="18">
        <v>2</v>
      </c>
      <c r="I184" s="18">
        <v>1000</v>
      </c>
      <c r="J184" s="18">
        <v>15</v>
      </c>
      <c r="K184" s="18">
        <v>8.33</v>
      </c>
      <c r="L184" s="19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spans="1:25" ht="14">
      <c r="A185" s="10">
        <v>182</v>
      </c>
      <c r="B185" s="15" t="s">
        <v>54</v>
      </c>
      <c r="C185" s="16" t="s">
        <v>438</v>
      </c>
      <c r="D185" s="8" t="s">
        <v>439</v>
      </c>
      <c r="E185" s="17">
        <v>2007</v>
      </c>
      <c r="F185" s="18"/>
      <c r="G185" s="18">
        <v>8.3000000000000007</v>
      </c>
      <c r="H185" s="18">
        <v>1</v>
      </c>
      <c r="I185" s="18">
        <v>1435</v>
      </c>
      <c r="J185" s="18"/>
      <c r="K185" s="18">
        <v>4.38</v>
      </c>
      <c r="L185" s="19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 ht="14">
      <c r="A186" s="10">
        <v>183</v>
      </c>
      <c r="B186" s="15" t="s">
        <v>54</v>
      </c>
      <c r="C186" s="16" t="s">
        <v>440</v>
      </c>
      <c r="D186" s="8" t="s">
        <v>441</v>
      </c>
      <c r="E186" s="17">
        <v>2007</v>
      </c>
      <c r="F186" s="18"/>
      <c r="G186" s="18">
        <v>28</v>
      </c>
      <c r="H186" s="18">
        <v>4</v>
      </c>
      <c r="I186" s="18">
        <v>1435</v>
      </c>
      <c r="J186" s="18"/>
      <c r="K186" s="18">
        <v>14.7</v>
      </c>
      <c r="L186" s="19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</row>
    <row r="187" spans="1:25" ht="14">
      <c r="A187" s="10">
        <v>184</v>
      </c>
      <c r="B187" s="15" t="s">
        <v>54</v>
      </c>
      <c r="C187" s="20" t="s">
        <v>442</v>
      </c>
      <c r="D187" s="8" t="s">
        <v>443</v>
      </c>
      <c r="E187" s="17">
        <v>2007</v>
      </c>
      <c r="F187" s="18"/>
      <c r="G187" s="18">
        <v>15.1</v>
      </c>
      <c r="H187" s="18">
        <v>2</v>
      </c>
      <c r="I187" s="18">
        <v>1435</v>
      </c>
      <c r="J187" s="18">
        <v>26</v>
      </c>
      <c r="K187" s="18">
        <v>14.7</v>
      </c>
      <c r="L187" s="19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spans="1:25" ht="14">
      <c r="A188" s="10">
        <v>185</v>
      </c>
      <c r="B188" s="15" t="s">
        <v>54</v>
      </c>
      <c r="C188" s="16" t="s">
        <v>444</v>
      </c>
      <c r="D188" s="8" t="s">
        <v>445</v>
      </c>
      <c r="E188" s="17">
        <v>2007</v>
      </c>
      <c r="F188" s="18"/>
      <c r="G188" s="18">
        <v>2</v>
      </c>
      <c r="H188" s="18">
        <v>1</v>
      </c>
      <c r="I188" s="18">
        <v>1435</v>
      </c>
      <c r="J188" s="18">
        <v>5</v>
      </c>
      <c r="K188" s="18">
        <v>3.68</v>
      </c>
      <c r="L188" s="19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 ht="14">
      <c r="A189" s="10">
        <v>186</v>
      </c>
      <c r="B189" s="15" t="s">
        <v>54</v>
      </c>
      <c r="C189" s="16" t="s">
        <v>446</v>
      </c>
      <c r="D189" s="8" t="s">
        <v>447</v>
      </c>
      <c r="E189" s="17">
        <v>2002</v>
      </c>
      <c r="F189" s="18"/>
      <c r="G189" s="18">
        <v>7.8</v>
      </c>
      <c r="H189" s="18">
        <v>1</v>
      </c>
      <c r="I189" s="18">
        <v>1000</v>
      </c>
      <c r="J189" s="18">
        <v>11</v>
      </c>
      <c r="K189" s="18">
        <v>2.99</v>
      </c>
      <c r="L189" s="19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spans="1:25" ht="14">
      <c r="A190" s="10">
        <v>187</v>
      </c>
      <c r="B190" s="15" t="s">
        <v>54</v>
      </c>
      <c r="C190" s="16" t="s">
        <v>448</v>
      </c>
      <c r="D190" s="8" t="s">
        <v>449</v>
      </c>
      <c r="E190" s="17">
        <v>1999</v>
      </c>
      <c r="F190" s="18"/>
      <c r="G190" s="18">
        <v>111</v>
      </c>
      <c r="H190" s="18">
        <v>6</v>
      </c>
      <c r="I190" s="18">
        <v>1000</v>
      </c>
      <c r="J190" s="18">
        <v>15</v>
      </c>
      <c r="K190" s="18">
        <v>13.3</v>
      </c>
      <c r="L190" s="19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spans="1:25" ht="14">
      <c r="A191" s="10">
        <v>188</v>
      </c>
      <c r="B191" s="15" t="s">
        <v>54</v>
      </c>
      <c r="C191" s="16" t="s">
        <v>450</v>
      </c>
      <c r="D191" s="8" t="s">
        <v>451</v>
      </c>
      <c r="E191" s="17">
        <v>1994</v>
      </c>
      <c r="F191" s="18"/>
      <c r="G191" s="18">
        <v>161.69999999999999</v>
      </c>
      <c r="H191" s="18">
        <v>11</v>
      </c>
      <c r="I191" s="18">
        <v>1000</v>
      </c>
      <c r="J191" s="18">
        <v>106</v>
      </c>
      <c r="K191" s="18">
        <v>69.400000000000006</v>
      </c>
      <c r="L191" s="19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 ht="14">
      <c r="A192" s="10">
        <v>189</v>
      </c>
      <c r="B192" s="15" t="s">
        <v>54</v>
      </c>
      <c r="C192" s="16" t="s">
        <v>452</v>
      </c>
      <c r="D192" s="8" t="s">
        <v>453</v>
      </c>
      <c r="E192" s="17">
        <v>1913</v>
      </c>
      <c r="F192" s="18"/>
      <c r="G192" s="18">
        <v>4.8</v>
      </c>
      <c r="H192" s="18">
        <v>1</v>
      </c>
      <c r="I192" s="18">
        <v>914</v>
      </c>
      <c r="J192" s="18">
        <v>12</v>
      </c>
      <c r="K192" s="18"/>
      <c r="L192" s="19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1:25" ht="14">
      <c r="A193" s="10">
        <v>190</v>
      </c>
      <c r="B193" s="15" t="s">
        <v>54</v>
      </c>
      <c r="C193" s="16" t="s">
        <v>454</v>
      </c>
      <c r="D193" s="8" t="s">
        <v>455</v>
      </c>
      <c r="E193" s="17">
        <v>1901</v>
      </c>
      <c r="F193" s="18"/>
      <c r="G193" s="18">
        <v>15</v>
      </c>
      <c r="H193" s="18">
        <v>7</v>
      </c>
      <c r="I193" s="18">
        <v>1435</v>
      </c>
      <c r="J193" s="18">
        <v>42</v>
      </c>
      <c r="K193" s="18">
        <v>29</v>
      </c>
      <c r="L193" s="19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spans="1:25" ht="14">
      <c r="A194" s="10">
        <v>191</v>
      </c>
      <c r="B194" s="15" t="s">
        <v>56</v>
      </c>
      <c r="C194" s="16" t="s">
        <v>456</v>
      </c>
      <c r="D194" s="8" t="s">
        <v>457</v>
      </c>
      <c r="E194" s="17">
        <v>2020</v>
      </c>
      <c r="F194" s="18"/>
      <c r="G194" s="18">
        <v>5.5</v>
      </c>
      <c r="H194" s="18">
        <v>1</v>
      </c>
      <c r="I194" s="18">
        <v>1435</v>
      </c>
      <c r="J194" s="18">
        <v>7</v>
      </c>
      <c r="K194" s="18"/>
      <c r="L194" s="19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 ht="14">
      <c r="A195" s="10">
        <v>192</v>
      </c>
      <c r="B195" s="15" t="s">
        <v>56</v>
      </c>
      <c r="C195" s="20" t="s">
        <v>458</v>
      </c>
      <c r="D195" s="8" t="s">
        <v>459</v>
      </c>
      <c r="E195" s="17">
        <v>1904</v>
      </c>
      <c r="F195" s="18"/>
      <c r="G195" s="18">
        <v>18.7</v>
      </c>
      <c r="H195" s="18">
        <v>2</v>
      </c>
      <c r="I195" s="18">
        <v>1435</v>
      </c>
      <c r="J195" s="18"/>
      <c r="K195" s="18">
        <v>3.4</v>
      </c>
      <c r="L195" s="19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</row>
    <row r="196" spans="1:25" ht="14">
      <c r="A196" s="10">
        <v>193</v>
      </c>
      <c r="B196" s="15" t="s">
        <v>56</v>
      </c>
      <c r="C196" s="16" t="s">
        <v>460</v>
      </c>
      <c r="D196" s="8" t="s">
        <v>461</v>
      </c>
      <c r="E196" s="17">
        <v>1901</v>
      </c>
      <c r="F196" s="18"/>
      <c r="G196" s="18">
        <v>38</v>
      </c>
      <c r="H196" s="18">
        <v>5</v>
      </c>
      <c r="I196" s="18">
        <v>1435</v>
      </c>
      <c r="J196" s="18">
        <v>194</v>
      </c>
      <c r="K196" s="18"/>
      <c r="L196" s="19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spans="1:25" ht="14">
      <c r="A197" s="10">
        <v>194</v>
      </c>
      <c r="B197" s="15" t="s">
        <v>56</v>
      </c>
      <c r="C197" s="20" t="s">
        <v>462</v>
      </c>
      <c r="D197" s="8" t="s">
        <v>463</v>
      </c>
      <c r="E197" s="17">
        <v>1879</v>
      </c>
      <c r="F197" s="18"/>
      <c r="G197" s="18">
        <v>80</v>
      </c>
      <c r="H197" s="18">
        <v>12</v>
      </c>
      <c r="I197" s="18">
        <v>1435</v>
      </c>
      <c r="J197" s="18">
        <v>263</v>
      </c>
      <c r="K197" s="18">
        <v>145</v>
      </c>
      <c r="L197" s="19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 ht="14">
      <c r="A198" s="10">
        <v>195</v>
      </c>
      <c r="B198" s="15" t="s">
        <v>58</v>
      </c>
      <c r="C198" s="16" t="s">
        <v>464</v>
      </c>
      <c r="D198" s="8" t="s">
        <v>465</v>
      </c>
      <c r="E198" s="17">
        <v>1991</v>
      </c>
      <c r="F198" s="18"/>
      <c r="G198" s="18">
        <v>7.79</v>
      </c>
      <c r="H198" s="18">
        <v>1</v>
      </c>
      <c r="I198" s="18">
        <v>1435</v>
      </c>
      <c r="J198" s="18"/>
      <c r="K198" s="18">
        <v>13.2</v>
      </c>
      <c r="L198" s="19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spans="1:25" ht="14">
      <c r="A199" s="10">
        <v>196</v>
      </c>
      <c r="B199" s="15" t="s">
        <v>58</v>
      </c>
      <c r="C199" s="16" t="s">
        <v>466</v>
      </c>
      <c r="D199" s="8" t="s">
        <v>467</v>
      </c>
      <c r="E199" s="17">
        <v>1895</v>
      </c>
      <c r="F199" s="18"/>
      <c r="G199" s="18">
        <v>79</v>
      </c>
      <c r="H199" s="18">
        <v>13</v>
      </c>
      <c r="I199" s="18">
        <v>1000</v>
      </c>
      <c r="J199" s="18">
        <v>145</v>
      </c>
      <c r="K199" s="18"/>
      <c r="L199" s="19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spans="1:25" ht="14">
      <c r="A200" s="10">
        <v>197</v>
      </c>
      <c r="B200" s="15" t="s">
        <v>58</v>
      </c>
      <c r="C200" s="20" t="s">
        <v>468</v>
      </c>
      <c r="D200" s="8" t="s">
        <v>469</v>
      </c>
      <c r="E200" s="17">
        <v>1892</v>
      </c>
      <c r="F200" s="18"/>
      <c r="G200" s="18">
        <v>8.85</v>
      </c>
      <c r="H200" s="18">
        <v>1</v>
      </c>
      <c r="I200" s="18">
        <v>1000</v>
      </c>
      <c r="J200" s="18">
        <v>6</v>
      </c>
      <c r="K200" s="18"/>
      <c r="L200" s="19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 ht="14">
      <c r="A201" s="10">
        <v>198</v>
      </c>
      <c r="B201" s="15" t="s">
        <v>58</v>
      </c>
      <c r="C201" s="16" t="s">
        <v>470</v>
      </c>
      <c r="D201" s="8" t="s">
        <v>471</v>
      </c>
      <c r="E201" s="17">
        <v>1890</v>
      </c>
      <c r="F201" s="18"/>
      <c r="G201" s="18">
        <v>39.6</v>
      </c>
      <c r="H201" s="18">
        <v>5</v>
      </c>
      <c r="I201" s="18">
        <v>1000</v>
      </c>
      <c r="J201" s="18">
        <v>57</v>
      </c>
      <c r="K201" s="18">
        <v>45.9</v>
      </c>
      <c r="L201" s="19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</row>
    <row r="202" spans="1:25" ht="14">
      <c r="A202" s="10">
        <v>199</v>
      </c>
      <c r="B202" s="15" t="s">
        <v>58</v>
      </c>
      <c r="C202" s="16" t="s">
        <v>472</v>
      </c>
      <c r="D202" s="8" t="s">
        <v>473</v>
      </c>
      <c r="E202" s="17">
        <v>1882</v>
      </c>
      <c r="F202" s="18"/>
      <c r="G202" s="18">
        <v>97</v>
      </c>
      <c r="H202" s="18">
        <v>17</v>
      </c>
      <c r="I202" s="18">
        <v>1000</v>
      </c>
      <c r="J202" s="18">
        <v>369</v>
      </c>
      <c r="K202" s="18">
        <v>205</v>
      </c>
      <c r="L202" s="19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spans="1:25" ht="14">
      <c r="A203" s="10">
        <v>200</v>
      </c>
      <c r="B203" s="15" t="s">
        <v>58</v>
      </c>
      <c r="C203" s="16" t="s">
        <v>474</v>
      </c>
      <c r="D203" s="8" t="s">
        <v>475</v>
      </c>
      <c r="E203" s="17">
        <v>1862</v>
      </c>
      <c r="F203" s="18"/>
      <c r="G203" s="18">
        <v>36</v>
      </c>
      <c r="H203" s="18">
        <v>5</v>
      </c>
      <c r="I203" s="18">
        <v>1000</v>
      </c>
      <c r="J203" s="18">
        <v>117</v>
      </c>
      <c r="K203" s="18">
        <v>73.5</v>
      </c>
      <c r="L203" s="19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 ht="14">
      <c r="A204" s="10">
        <v>201</v>
      </c>
      <c r="B204" s="15" t="s">
        <v>60</v>
      </c>
      <c r="C204" s="16" t="s">
        <v>476</v>
      </c>
      <c r="D204" s="8" t="s">
        <v>477</v>
      </c>
      <c r="E204" s="17">
        <v>1986</v>
      </c>
      <c r="F204" s="18"/>
      <c r="G204" s="18">
        <v>131.69999999999999</v>
      </c>
      <c r="H204" s="18">
        <v>21</v>
      </c>
      <c r="I204" s="18">
        <v>1524</v>
      </c>
      <c r="J204" s="18">
        <v>148</v>
      </c>
      <c r="K204" s="18">
        <v>46</v>
      </c>
      <c r="L204" s="19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spans="1:25" ht="14">
      <c r="A205" s="10">
        <v>202</v>
      </c>
      <c r="B205" s="15" t="s">
        <v>60</v>
      </c>
      <c r="C205" s="16" t="s">
        <v>478</v>
      </c>
      <c r="D205" s="8" t="s">
        <v>479</v>
      </c>
      <c r="E205" s="17">
        <v>1949</v>
      </c>
      <c r="F205" s="18"/>
      <c r="G205" s="18">
        <v>28.7</v>
      </c>
      <c r="H205" s="18">
        <v>3</v>
      </c>
      <c r="I205" s="18">
        <v>1524</v>
      </c>
      <c r="J205" s="18">
        <v>18</v>
      </c>
      <c r="K205" s="18">
        <v>4.8</v>
      </c>
      <c r="L205" s="19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spans="1:25" ht="14">
      <c r="A206" s="10">
        <v>203</v>
      </c>
      <c r="B206" s="15" t="s">
        <v>60</v>
      </c>
      <c r="C206" s="16" t="s">
        <v>480</v>
      </c>
      <c r="D206" s="8" t="s">
        <v>481</v>
      </c>
      <c r="E206" s="17">
        <v>1945</v>
      </c>
      <c r="F206" s="18"/>
      <c r="G206" s="18">
        <v>26.4</v>
      </c>
      <c r="H206" s="18">
        <v>3</v>
      </c>
      <c r="I206" s="18">
        <v>1524</v>
      </c>
      <c r="J206" s="18">
        <v>16</v>
      </c>
      <c r="K206" s="18">
        <v>5.4</v>
      </c>
      <c r="L206" s="19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 ht="14">
      <c r="A207" s="10">
        <v>204</v>
      </c>
      <c r="B207" s="15" t="s">
        <v>60</v>
      </c>
      <c r="C207" s="16" t="s">
        <v>482</v>
      </c>
      <c r="D207" s="8" t="s">
        <v>483</v>
      </c>
      <c r="E207" s="17">
        <v>1935</v>
      </c>
      <c r="F207" s="18"/>
      <c r="G207" s="18">
        <v>77.599999999999994</v>
      </c>
      <c r="H207" s="18">
        <v>4</v>
      </c>
      <c r="I207" s="18">
        <v>1524</v>
      </c>
      <c r="J207" s="18">
        <v>34</v>
      </c>
      <c r="K207" s="18">
        <v>10.8</v>
      </c>
      <c r="L207" s="19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spans="1:25" ht="14">
      <c r="A208" s="10">
        <v>205</v>
      </c>
      <c r="B208" s="15" t="s">
        <v>60</v>
      </c>
      <c r="C208" s="317" t="s">
        <v>484</v>
      </c>
      <c r="D208" s="318" t="s">
        <v>485</v>
      </c>
      <c r="E208" s="22">
        <v>1933</v>
      </c>
      <c r="F208" s="23"/>
      <c r="G208" s="23">
        <v>56.7</v>
      </c>
      <c r="H208" s="23">
        <v>4</v>
      </c>
      <c r="I208" s="23">
        <v>1524</v>
      </c>
      <c r="J208" s="23">
        <v>15</v>
      </c>
      <c r="K208" s="23"/>
      <c r="L208" s="24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spans="1:25" ht="14">
      <c r="A209" s="10">
        <v>206</v>
      </c>
      <c r="B209" s="15" t="s">
        <v>60</v>
      </c>
      <c r="C209" s="16" t="s">
        <v>486</v>
      </c>
      <c r="D209" s="8" t="s">
        <v>487</v>
      </c>
      <c r="E209" s="17">
        <v>1933</v>
      </c>
      <c r="F209" s="18"/>
      <c r="G209" s="18">
        <v>116</v>
      </c>
      <c r="H209" s="18">
        <v>12</v>
      </c>
      <c r="I209" s="18">
        <v>1524</v>
      </c>
      <c r="J209" s="18">
        <v>96</v>
      </c>
      <c r="K209" s="18"/>
      <c r="L209" s="19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 ht="14">
      <c r="A210" s="10">
        <v>207</v>
      </c>
      <c r="B210" s="15" t="s">
        <v>60</v>
      </c>
      <c r="C210" s="317" t="s">
        <v>488</v>
      </c>
      <c r="D210" s="318" t="s">
        <v>489</v>
      </c>
      <c r="E210" s="22">
        <v>1932</v>
      </c>
      <c r="F210" s="23"/>
      <c r="G210" s="23">
        <v>32.700000000000003</v>
      </c>
      <c r="H210" s="23">
        <v>3</v>
      </c>
      <c r="I210" s="23">
        <v>1524</v>
      </c>
      <c r="J210" s="23">
        <v>27</v>
      </c>
      <c r="K210" s="23"/>
      <c r="L210" s="24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spans="1:25" ht="14">
      <c r="A211" s="10">
        <v>208</v>
      </c>
      <c r="B211" s="15" t="s">
        <v>60</v>
      </c>
      <c r="C211" s="16" t="s">
        <v>490</v>
      </c>
      <c r="D211" s="8" t="s">
        <v>491</v>
      </c>
      <c r="E211" s="17">
        <v>1932</v>
      </c>
      <c r="F211" s="18"/>
      <c r="G211" s="18">
        <v>99</v>
      </c>
      <c r="H211" s="18">
        <v>7</v>
      </c>
      <c r="I211" s="18">
        <v>1524</v>
      </c>
      <c r="J211" s="18">
        <v>142</v>
      </c>
      <c r="K211" s="18">
        <v>10</v>
      </c>
      <c r="L211" s="19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spans="1:25" ht="14">
      <c r="A212" s="10">
        <v>209</v>
      </c>
      <c r="B212" s="15" t="s">
        <v>60</v>
      </c>
      <c r="C212" s="16" t="s">
        <v>492</v>
      </c>
      <c r="D212" s="8" t="s">
        <v>493</v>
      </c>
      <c r="E212" s="22">
        <v>1928</v>
      </c>
      <c r="F212" s="23"/>
      <c r="G212" s="23">
        <v>129</v>
      </c>
      <c r="H212" s="23">
        <v>10</v>
      </c>
      <c r="I212" s="23">
        <v>1524</v>
      </c>
      <c r="J212" s="23">
        <v>176</v>
      </c>
      <c r="K212" s="23">
        <v>63</v>
      </c>
      <c r="L212" s="24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 ht="14">
      <c r="A213" s="10">
        <v>210</v>
      </c>
      <c r="B213" s="15" t="s">
        <v>60</v>
      </c>
      <c r="C213" s="16" t="s">
        <v>494</v>
      </c>
      <c r="D213" s="8" t="s">
        <v>495</v>
      </c>
      <c r="E213" s="17">
        <v>1922</v>
      </c>
      <c r="F213" s="18"/>
      <c r="G213" s="18">
        <v>69.599999999999994</v>
      </c>
      <c r="H213" s="18">
        <v>6</v>
      </c>
      <c r="I213" s="18">
        <v>1524</v>
      </c>
      <c r="J213" s="18">
        <v>54</v>
      </c>
      <c r="K213" s="18">
        <v>24.3</v>
      </c>
      <c r="L213" s="19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spans="1:25" ht="14">
      <c r="A214" s="10">
        <v>211</v>
      </c>
      <c r="B214" s="15" t="s">
        <v>60</v>
      </c>
      <c r="C214" s="317" t="s">
        <v>496</v>
      </c>
      <c r="D214" s="318" t="s">
        <v>497</v>
      </c>
      <c r="E214" s="22">
        <v>1914</v>
      </c>
      <c r="F214" s="23"/>
      <c r="G214" s="23">
        <v>20</v>
      </c>
      <c r="H214" s="23">
        <v>4</v>
      </c>
      <c r="I214" s="23">
        <v>1000</v>
      </c>
      <c r="J214" s="23">
        <v>30</v>
      </c>
      <c r="K214" s="23"/>
      <c r="L214" s="24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spans="1:25" ht="14">
      <c r="A215" s="10">
        <v>212</v>
      </c>
      <c r="B215" s="15" t="s">
        <v>60</v>
      </c>
      <c r="C215" s="16" t="s">
        <v>498</v>
      </c>
      <c r="D215" s="8" t="s">
        <v>499</v>
      </c>
      <c r="E215" s="17">
        <v>1913</v>
      </c>
      <c r="F215" s="18"/>
      <c r="G215" s="18">
        <v>44.5</v>
      </c>
      <c r="H215" s="18">
        <v>6</v>
      </c>
      <c r="I215" s="18">
        <v>1000</v>
      </c>
      <c r="J215" s="18">
        <v>150</v>
      </c>
      <c r="K215" s="18">
        <v>59.1</v>
      </c>
      <c r="L215" s="19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 ht="14">
      <c r="A216" s="10">
        <v>213</v>
      </c>
      <c r="B216" s="15" t="s">
        <v>60</v>
      </c>
      <c r="C216" s="16" t="s">
        <v>500</v>
      </c>
      <c r="D216" s="8" t="s">
        <v>501</v>
      </c>
      <c r="E216" s="17">
        <v>1910</v>
      </c>
      <c r="F216" s="18"/>
      <c r="G216" s="18">
        <v>197.3</v>
      </c>
      <c r="H216" s="18">
        <v>13</v>
      </c>
      <c r="I216" s="18">
        <v>1524</v>
      </c>
      <c r="J216" s="18">
        <v>228</v>
      </c>
      <c r="K216" s="18">
        <v>74.5</v>
      </c>
      <c r="L216" s="19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1:25" ht="14">
      <c r="A217" s="10">
        <v>214</v>
      </c>
      <c r="B217" s="15" t="s">
        <v>60</v>
      </c>
      <c r="C217" s="16" t="s">
        <v>502</v>
      </c>
      <c r="D217" s="8" t="s">
        <v>503</v>
      </c>
      <c r="E217" s="17">
        <v>1906</v>
      </c>
      <c r="F217" s="18"/>
      <c r="G217" s="18">
        <v>217.6</v>
      </c>
      <c r="H217" s="18">
        <v>13</v>
      </c>
      <c r="I217" s="18">
        <v>1524</v>
      </c>
      <c r="J217" s="18">
        <v>276</v>
      </c>
      <c r="K217" s="18">
        <v>103.8</v>
      </c>
      <c r="L217" s="19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spans="1:25" ht="14">
      <c r="A218" s="10">
        <v>215</v>
      </c>
      <c r="B218" s="15" t="s">
        <v>60</v>
      </c>
      <c r="C218" s="16" t="s">
        <v>504</v>
      </c>
      <c r="D218" s="8" t="s">
        <v>505</v>
      </c>
      <c r="E218" s="17">
        <v>1899</v>
      </c>
      <c r="F218" s="18"/>
      <c r="G218" s="18">
        <v>17.5</v>
      </c>
      <c r="H218" s="18">
        <v>1</v>
      </c>
      <c r="I218" s="18">
        <v>1000</v>
      </c>
      <c r="J218" s="18">
        <v>25</v>
      </c>
      <c r="K218" s="18">
        <v>7.8</v>
      </c>
      <c r="L218" s="19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 ht="14">
      <c r="A219" s="10">
        <v>216</v>
      </c>
      <c r="B219" s="15" t="s">
        <v>60</v>
      </c>
      <c r="C219" s="16" t="s">
        <v>506</v>
      </c>
      <c r="D219" s="8" t="s">
        <v>507</v>
      </c>
      <c r="E219" s="17">
        <v>1897</v>
      </c>
      <c r="F219" s="18"/>
      <c r="G219" s="18">
        <v>172.3</v>
      </c>
      <c r="H219" s="18">
        <v>13</v>
      </c>
      <c r="I219" s="18">
        <v>1524</v>
      </c>
      <c r="J219" s="18">
        <v>260</v>
      </c>
      <c r="K219" s="18">
        <v>76.3</v>
      </c>
      <c r="L219" s="19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1:25" ht="14">
      <c r="A220" s="10">
        <v>217</v>
      </c>
      <c r="B220" s="15" t="s">
        <v>60</v>
      </c>
      <c r="C220" s="16" t="s">
        <v>508</v>
      </c>
      <c r="D220" s="8" t="s">
        <v>509</v>
      </c>
      <c r="E220" s="17">
        <v>1894</v>
      </c>
      <c r="F220" s="18"/>
      <c r="G220" s="18">
        <v>81.8</v>
      </c>
      <c r="H220" s="18">
        <v>8</v>
      </c>
      <c r="I220" s="18">
        <v>1000</v>
      </c>
      <c r="J220" s="18">
        <v>135</v>
      </c>
      <c r="K220" s="18">
        <v>56.5</v>
      </c>
      <c r="L220" s="19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1:25" ht="14">
      <c r="A221" s="10">
        <v>218</v>
      </c>
      <c r="B221" s="15" t="s">
        <v>60</v>
      </c>
      <c r="C221" s="16" t="s">
        <v>510</v>
      </c>
      <c r="D221" s="8" t="s">
        <v>511</v>
      </c>
      <c r="E221" s="17">
        <v>1892</v>
      </c>
      <c r="F221" s="18"/>
      <c r="G221" s="18">
        <v>239.6</v>
      </c>
      <c r="H221" s="18">
        <v>22</v>
      </c>
      <c r="I221" s="18">
        <v>1524</v>
      </c>
      <c r="J221" s="18">
        <v>488</v>
      </c>
      <c r="K221" s="18">
        <v>75.599999999999994</v>
      </c>
      <c r="L221" s="19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 ht="14">
      <c r="A222" s="10">
        <v>219</v>
      </c>
      <c r="B222" s="15" t="s">
        <v>62</v>
      </c>
      <c r="C222" s="16" t="s">
        <v>512</v>
      </c>
      <c r="D222" s="8" t="s">
        <v>513</v>
      </c>
      <c r="E222" s="17">
        <v>2014</v>
      </c>
      <c r="F222" s="18"/>
      <c r="G222" s="18">
        <v>14</v>
      </c>
      <c r="H222" s="18">
        <v>1</v>
      </c>
      <c r="I222" s="18">
        <v>1435</v>
      </c>
      <c r="J222" s="18">
        <v>27</v>
      </c>
      <c r="K222" s="18">
        <v>2.8</v>
      </c>
      <c r="L222" s="19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spans="1:25" ht="14">
      <c r="A223" s="10">
        <v>220</v>
      </c>
      <c r="B223" s="15" t="s">
        <v>62</v>
      </c>
      <c r="C223" s="16" t="s">
        <v>514</v>
      </c>
      <c r="D223" s="8" t="s">
        <v>515</v>
      </c>
      <c r="E223" s="17">
        <v>2004</v>
      </c>
      <c r="F223" s="18"/>
      <c r="G223" s="18">
        <v>32</v>
      </c>
      <c r="H223" s="18">
        <v>2</v>
      </c>
      <c r="I223" s="18">
        <v>1435</v>
      </c>
      <c r="J223" s="18">
        <v>37</v>
      </c>
      <c r="K223" s="18">
        <v>18.7</v>
      </c>
      <c r="L223" s="19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1:25" ht="14">
      <c r="A224" s="10">
        <v>221</v>
      </c>
      <c r="B224" s="15" t="s">
        <v>62</v>
      </c>
      <c r="C224" s="16" t="s">
        <v>516</v>
      </c>
      <c r="D224" s="8" t="s">
        <v>517</v>
      </c>
      <c r="E224" s="17">
        <v>2000</v>
      </c>
      <c r="F224" s="18"/>
      <c r="G224" s="18">
        <v>28</v>
      </c>
      <c r="H224" s="18">
        <v>1</v>
      </c>
      <c r="I224" s="18">
        <v>1435</v>
      </c>
      <c r="J224" s="18">
        <v>35</v>
      </c>
      <c r="K224" s="18">
        <v>27.2</v>
      </c>
      <c r="L224" s="19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 ht="14">
      <c r="A225" s="10">
        <v>222</v>
      </c>
      <c r="B225" s="15" t="s">
        <v>62</v>
      </c>
      <c r="C225" s="16" t="s">
        <v>518</v>
      </c>
      <c r="D225" s="8" t="s">
        <v>519</v>
      </c>
      <c r="E225" s="17">
        <v>1999</v>
      </c>
      <c r="F225" s="18"/>
      <c r="G225" s="18">
        <v>22</v>
      </c>
      <c r="H225" s="18">
        <v>1</v>
      </c>
      <c r="I225" s="18">
        <v>1435</v>
      </c>
      <c r="J225" s="18">
        <v>21</v>
      </c>
      <c r="K225" s="18">
        <v>4.7</v>
      </c>
      <c r="L225" s="19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spans="1:25" ht="14">
      <c r="A226" s="10">
        <v>223</v>
      </c>
      <c r="B226" s="15" t="s">
        <v>62</v>
      </c>
      <c r="C226" s="16" t="s">
        <v>520</v>
      </c>
      <c r="D226" s="8" t="s">
        <v>521</v>
      </c>
      <c r="E226" s="17">
        <v>1994</v>
      </c>
      <c r="F226" s="18"/>
      <c r="G226" s="18">
        <v>34.6</v>
      </c>
      <c r="H226" s="18">
        <v>4</v>
      </c>
      <c r="I226" s="18">
        <v>1435</v>
      </c>
      <c r="J226" s="18">
        <v>32</v>
      </c>
      <c r="K226" s="18">
        <v>6.9</v>
      </c>
      <c r="L226" s="19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1:25" ht="14">
      <c r="A227" s="10">
        <v>224</v>
      </c>
      <c r="B227" s="15" t="s">
        <v>62</v>
      </c>
      <c r="C227" s="16" t="s">
        <v>522</v>
      </c>
      <c r="D227" s="8" t="s">
        <v>523</v>
      </c>
      <c r="E227" s="17">
        <v>1992</v>
      </c>
      <c r="F227" s="18"/>
      <c r="G227" s="18">
        <v>103</v>
      </c>
      <c r="H227" s="18">
        <v>8</v>
      </c>
      <c r="I227" s="18">
        <v>1435</v>
      </c>
      <c r="J227" s="18">
        <v>147</v>
      </c>
      <c r="K227" s="18">
        <v>26</v>
      </c>
      <c r="L227" s="19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 ht="14">
      <c r="A228" s="416">
        <v>225</v>
      </c>
      <c r="B228" s="422" t="s">
        <v>62</v>
      </c>
      <c r="C228" s="423" t="s">
        <v>524</v>
      </c>
      <c r="D228" s="253" t="s">
        <v>525</v>
      </c>
      <c r="E228" s="424">
        <v>1885</v>
      </c>
      <c r="F228" s="167"/>
      <c r="G228" s="167">
        <v>18</v>
      </c>
      <c r="H228" s="167">
        <v>1</v>
      </c>
      <c r="I228" s="167">
        <v>1435</v>
      </c>
      <c r="J228" s="167">
        <v>33</v>
      </c>
      <c r="K228" s="167">
        <v>4.8</v>
      </c>
      <c r="L228" s="19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1:25" ht="14">
      <c r="A229" s="421">
        <v>226</v>
      </c>
      <c r="B229" s="428" t="s">
        <v>62</v>
      </c>
      <c r="C229" s="429" t="s">
        <v>526</v>
      </c>
      <c r="D229" s="420" t="s">
        <v>527</v>
      </c>
      <c r="E229" s="430">
        <v>1980</v>
      </c>
      <c r="F229" s="431"/>
      <c r="G229" s="431">
        <v>77.5</v>
      </c>
      <c r="H229" s="431">
        <v>2</v>
      </c>
      <c r="I229" s="431">
        <v>1435</v>
      </c>
      <c r="J229" s="431">
        <v>87</v>
      </c>
      <c r="K229" s="431">
        <v>24.3</v>
      </c>
      <c r="L229" s="19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spans="1:25" ht="14">
      <c r="A230" s="432" t="s">
        <v>528</v>
      </c>
      <c r="B230" s="436">
        <f ca="1">IFERROR(__xludf.DUMMYFUNCTION("COUNTUNIQUE(B4:B229)"),30)</f>
        <v>30</v>
      </c>
      <c r="C230" s="437">
        <f>COUNTA(Table3[Місто])</f>
        <v>226</v>
      </c>
      <c r="D230" s="437">
        <f>COUNTA(Table3[City])</f>
        <v>226</v>
      </c>
      <c r="E230" s="426"/>
      <c r="F230" s="427"/>
      <c r="G230" s="427"/>
      <c r="H230" s="427"/>
      <c r="I230" s="427"/>
      <c r="J230" s="427"/>
      <c r="K230" s="427">
        <f>SUBTOTAL(109,Table3[Щорічний пасажиропотік (млн)])</f>
        <v>7756.0699999999988</v>
      </c>
      <c r="L230" s="26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 ht="14">
      <c r="A231" s="316" t="s">
        <v>529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spans="1:25" ht="1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1:25" ht="1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 ht="1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1:25" ht="14">
      <c r="A235" s="3"/>
      <c r="B235" s="425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spans="1:25" ht="1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 ht="1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</row>
    <row r="238" spans="1:25" ht="1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25" ht="1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 ht="1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25" ht="1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spans="1:25" ht="1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 ht="1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25" ht="1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25" ht="1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 ht="1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25" ht="1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spans="1:25" ht="1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 ht="1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</row>
    <row r="250" spans="1:25" ht="1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</row>
    <row r="251" spans="1:25" ht="1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 ht="1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</row>
    <row r="253" spans="1:25" ht="1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</row>
    <row r="254" spans="1:25" ht="1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 ht="1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</row>
    <row r="256" spans="1:25" ht="1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</row>
    <row r="257" spans="1:25" ht="1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 ht="1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</row>
    <row r="259" spans="1:25" ht="1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</row>
    <row r="260" spans="1:25" ht="1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 ht="1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25" ht="1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25" ht="1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 ht="1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</row>
    <row r="265" spans="1:25" ht="1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25" ht="1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 ht="1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25" ht="1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25" ht="1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 ht="1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spans="1:25" ht="1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</row>
    <row r="272" spans="1:25" ht="1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 ht="1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</row>
    <row r="274" spans="1:25" ht="1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spans="1:25" ht="1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 ht="1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</row>
    <row r="277" spans="1:25" ht="1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</row>
    <row r="278" spans="1:25" ht="1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 ht="1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</row>
    <row r="280" spans="1:25" ht="1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</row>
    <row r="281" spans="1:25" ht="1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 ht="1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</row>
    <row r="283" spans="1:25" ht="1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</row>
    <row r="284" spans="1:25" ht="1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 ht="1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</row>
    <row r="286" spans="1:25" ht="1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spans="1:25" ht="1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 ht="1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</row>
    <row r="289" spans="1:25" ht="1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</row>
    <row r="290" spans="1:25" ht="1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 ht="1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spans="1:25" ht="1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spans="1:25" ht="1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 ht="1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spans="1:25" ht="1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25" ht="1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 ht="1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25" ht="1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spans="1:25" ht="1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 ht="1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25" ht="1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25" ht="1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 ht="1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25" ht="1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</row>
    <row r="305" spans="1:25" ht="1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 ht="1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</row>
    <row r="307" spans="1:25" ht="1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</row>
    <row r="308" spans="1:25" ht="1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 ht="1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spans="1:25" ht="1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spans="1:25" ht="1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 ht="1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</row>
    <row r="313" spans="1:25" ht="1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spans="1:25" ht="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 ht="1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spans="1:25" ht="1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spans="1:25" ht="1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 ht="1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spans="1:25" ht="1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spans="1:25" ht="1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 ht="1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spans="1:25" ht="1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spans="1:25" ht="1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 ht="1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</row>
    <row r="325" spans="1:25" ht="1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</row>
    <row r="326" spans="1:25" ht="1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 ht="1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spans="1:25" ht="1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spans="1:25" ht="1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 ht="1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spans="1:25" ht="1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spans="1:25" ht="1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 ht="1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spans="1:25" ht="1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25" ht="1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 ht="1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spans="1:25" ht="1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 ht="1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 ht="1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spans="1:25" ht="1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spans="1:25" ht="1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 ht="1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spans="1:25" ht="1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</row>
    <row r="344" spans="1:25" ht="1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 ht="1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spans="1:25" ht="1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spans="1:25" ht="1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 ht="1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spans="1:25" ht="1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</row>
    <row r="350" spans="1:25" ht="1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 ht="1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</row>
    <row r="352" spans="1:25" ht="1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</row>
    <row r="353" spans="1:25" ht="1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 ht="1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</row>
    <row r="355" spans="1:25" ht="1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</row>
    <row r="356" spans="1:25" ht="1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 ht="1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spans="1:25" ht="1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spans="1:25" ht="1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 ht="1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spans="1:25" ht="1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spans="1:25" ht="1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 ht="1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spans="1:25" ht="1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spans="1:25" ht="1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 ht="1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spans="1:25" ht="1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spans="1:25" ht="1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 ht="1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spans="1:25" ht="1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spans="1:25" ht="1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 ht="1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spans="1:25" ht="1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spans="1:25" ht="1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 ht="1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spans="1:25" ht="1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spans="1:25" ht="1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 ht="1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spans="1:25" ht="1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spans="1:25" ht="1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 ht="1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spans="1:25" ht="1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spans="1:25" ht="1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 ht="1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spans="1:25" ht="1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spans="1:25" ht="1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 ht="1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spans="1:25" ht="1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spans="1:25" ht="1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 ht="1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spans="1:25" ht="1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spans="1:25" ht="1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 ht="1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spans="1:25" ht="1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spans="1:25" ht="1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 ht="1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spans="1:25" ht="1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spans="1:25" ht="1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 ht="1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spans="1:25" ht="1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spans="1:25" ht="1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 ht="1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spans="1:25" ht="1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spans="1:25" ht="1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 ht="1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spans="1:25" ht="1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spans="1:25" ht="1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 ht="1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spans="1:25" ht="1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spans="1:25" ht="1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 ht="1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spans="1:25" ht="1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spans="1:25" ht="1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ht="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spans="1:25" ht="1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spans="1:25" ht="1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 ht="1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spans="1:25" ht="1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spans="1:25" ht="1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 ht="1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spans="1:25" ht="1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spans="1:25" ht="1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 ht="1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spans="1:25" ht="1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spans="1:25" ht="1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 ht="1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spans="1:25" ht="1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spans="1:25" ht="1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 ht="1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spans="1:25" ht="1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spans="1:25" ht="1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 ht="1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spans="1:25" ht="1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spans="1:25" ht="1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 ht="1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spans="1:25" ht="1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spans="1:25" ht="1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 ht="1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spans="1:25" ht="1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spans="1:25" ht="1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 ht="1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spans="1:25" ht="1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spans="1:25" ht="1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 ht="1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spans="1:25" ht="1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spans="1:25" ht="1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 ht="1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spans="1:25" ht="1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spans="1:25" ht="1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 ht="1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spans="1:25" ht="1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spans="1:25" ht="1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 ht="1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spans="1:25" ht="1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spans="1:25" ht="1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 ht="1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spans="1:25" ht="1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spans="1:25" ht="1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 ht="1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spans="1:25" ht="1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spans="1:25" ht="1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 ht="1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spans="1:25" ht="1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spans="1:25" ht="1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 ht="1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spans="1:25" ht="1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spans="1:25" ht="1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 ht="1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spans="1:25" ht="1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spans="1:25" ht="1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 ht="1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spans="1:25" ht="1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spans="1:25" ht="1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 ht="1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spans="1:25" ht="1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spans="1:25" ht="1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 ht="1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spans="1:25" ht="1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spans="1:25" ht="1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 ht="1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spans="1:25" ht="1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spans="1:25" ht="1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 ht="1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spans="1:25" ht="1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spans="1:25" ht="1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 ht="1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spans="1:25" ht="1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spans="1:25" ht="1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 ht="1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spans="1:25" ht="1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spans="1:25" ht="1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 ht="1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spans="1:25" ht="1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25" ht="1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 ht="1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25" ht="1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spans="1:25" ht="1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 ht="1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25" ht="1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25" ht="1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 ht="1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 ht="1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spans="1:25" ht="1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 ht="1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spans="1:25" ht="1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spans="1:25" ht="1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 ht="1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spans="1:25" ht="1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spans="1:25" ht="1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 ht="1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spans="1:25" ht="1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spans="1:25" ht="1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 ht="1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spans="1:25" ht="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spans="1:25" ht="1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 ht="1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spans="1:25" ht="1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spans="1:25" ht="1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 ht="1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spans="1:25" ht="1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spans="1:25" ht="1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 ht="1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spans="1:25" ht="1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spans="1:25" ht="1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 ht="1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spans="1:25" ht="1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spans="1:25" ht="1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 ht="1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spans="1:25" ht="1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spans="1:25" ht="1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 ht="1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spans="1:25" ht="1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spans="1:25" ht="1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 ht="1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spans="1:25" ht="1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spans="1:25" ht="1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 ht="1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spans="1:25" ht="1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spans="1:25" ht="1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 ht="1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spans="1:25" ht="1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spans="1:25" ht="1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 ht="1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spans="1:25" ht="1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spans="1:25" ht="1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 ht="1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spans="1:25" ht="1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spans="1:25" ht="1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 ht="1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spans="1:25" ht="1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spans="1:25" ht="1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 ht="1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spans="1:25" ht="1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spans="1:25" ht="1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 ht="1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1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1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1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1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1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1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1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1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1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1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1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1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spans="1:25" ht="1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spans="1:25" ht="1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ht="1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spans="1:25" ht="1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spans="1:25" ht="1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ht="1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spans="1:25" ht="1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spans="1:25" ht="14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ht="14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spans="1:25" ht="14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spans="1:25" ht="14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ht="14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spans="1:25" ht="14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spans="1:25" ht="14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ht="14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spans="1:25" ht="14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spans="1:25" ht="1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ht="14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25" ht="14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25" ht="14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ht="14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25" ht="14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25" ht="14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ht="14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25" ht="14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1:25" ht="14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ht="1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spans="1:25" ht="14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spans="1:25" ht="14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ht="14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spans="1:25" ht="14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spans="1:25" ht="14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ht="14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spans="1:25" ht="14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spans="1:25" ht="14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ht="14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spans="1:25" ht="1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spans="1:25" ht="14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ht="14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spans="1:25" ht="14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spans="1:25" ht="14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ht="14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spans="1:25" ht="14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spans="1:25" ht="14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ht="14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spans="1:25" ht="14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spans="1:25" ht="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ht="14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spans="1:25" ht="14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spans="1:25" ht="14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ht="14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spans="1:25" ht="14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spans="1:25" ht="14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ht="14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spans="1:25" ht="14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spans="1:25" ht="14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ht="1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spans="1:25" ht="14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spans="1:25" ht="14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ht="14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spans="1:25" ht="14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spans="1:25" ht="14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ht="14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spans="1:25" ht="14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spans="1:25" ht="14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ht="14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spans="1:25" ht="1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spans="1:25" ht="14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 ht="14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spans="1:25" ht="14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spans="1:25" ht="14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 ht="14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spans="1:25" ht="14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spans="1:25" ht="14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 ht="14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spans="1:25" ht="14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spans="1:25" ht="1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 ht="14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spans="1:25" ht="14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spans="1:25" ht="14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 ht="14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spans="1:25" ht="14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spans="1:25" ht="14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 ht="14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spans="1:25" ht="14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spans="1:25" ht="14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 ht="1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spans="1:25" ht="14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spans="1:25" ht="14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 ht="14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spans="1:25" ht="14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spans="1:25" ht="14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 ht="14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spans="1:25" ht="14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spans="1:25" ht="14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 ht="14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spans="1:25" ht="1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spans="1:25" ht="14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 ht="14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spans="1:25" ht="14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spans="1:25" ht="14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 ht="14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spans="1:25" ht="14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spans="1:25" ht="14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 ht="14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spans="1:25" ht="14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spans="1:25" ht="1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ht="14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spans="1:25" ht="14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spans="1:25" ht="14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 ht="14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spans="1:25" ht="14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spans="1:25" ht="14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 ht="14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spans="1:25" ht="14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spans="1:25" ht="14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 ht="1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spans="1:25" ht="14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spans="1:25" ht="14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 ht="14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spans="1:25" ht="14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spans="1:25" ht="14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 ht="14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spans="1:25" ht="14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spans="1:25" ht="14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 ht="14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spans="1:25" ht="1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spans="1:25" ht="14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 ht="14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spans="1:25" ht="14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spans="1:25" ht="14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 ht="14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spans="1:25" ht="14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</row>
    <row r="701" spans="1:25" ht="14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 ht="14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</row>
    <row r="703" spans="1:25" ht="14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</row>
    <row r="704" spans="1:25" ht="1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 ht="14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</row>
    <row r="706" spans="1:25" ht="14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</row>
    <row r="707" spans="1:25" ht="14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 ht="14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</row>
    <row r="709" spans="1:25" ht="14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</row>
    <row r="710" spans="1:25" ht="14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 ht="14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</row>
    <row r="712" spans="1:25" ht="14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</row>
    <row r="713" spans="1:25" ht="14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 ht="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</row>
    <row r="715" spans="1:25" ht="14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</row>
    <row r="716" spans="1:25" ht="14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 ht="14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</row>
    <row r="718" spans="1:25" ht="14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</row>
    <row r="719" spans="1:25" ht="14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 ht="14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</row>
    <row r="721" spans="1:25" ht="14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</row>
    <row r="722" spans="1:25" ht="14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 ht="14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</row>
    <row r="724" spans="1:25" ht="1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</row>
    <row r="725" spans="1:25" ht="14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 ht="14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</row>
    <row r="727" spans="1:25" ht="14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</row>
    <row r="728" spans="1:25" ht="14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 ht="14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</row>
    <row r="730" spans="1:25" ht="14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</row>
    <row r="731" spans="1:25" ht="14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 ht="14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</row>
    <row r="733" spans="1:25" ht="14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</row>
    <row r="734" spans="1:25" ht="1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 ht="14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</row>
    <row r="736" spans="1:25" ht="14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</row>
    <row r="737" spans="1:25" ht="14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 ht="14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</row>
    <row r="739" spans="1:25" ht="14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</row>
    <row r="740" spans="1:25" ht="14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 ht="14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spans="1:25" ht="14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25" ht="14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 ht="1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25" ht="14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25" ht="14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 ht="14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25" ht="14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25" ht="14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 ht="14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25" ht="14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25" ht="14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ht="14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ht="1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ht="14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ht="14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ht="14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ht="14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ht="14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ht="14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ht="14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ht="14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ht="14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ht="1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ht="14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ht="14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ht="14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ht="14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ht="14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ht="14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ht="14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ht="14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ht="14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ht="1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ht="14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ht="14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ht="14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ht="14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ht="14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ht="14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ht="14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ht="14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ht="14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ht="1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ht="14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ht="14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ht="14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ht="14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ht="14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ht="14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ht="14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ht="14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ht="14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ht="1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ht="14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ht="14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ht="14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ht="14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ht="14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ht="14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ht="14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ht="14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ht="14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ht="1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spans="1:25" ht="14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spans="1:25" ht="14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ht="14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spans="1:25" ht="14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spans="1:25" ht="14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ht="14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spans="1:25" ht="14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spans="1:25" ht="14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ht="14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spans="1:25" ht="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spans="1:25" ht="14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ht="14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</row>
    <row r="817" spans="1:25" ht="14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</row>
    <row r="818" spans="1:25" ht="14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 ht="14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</row>
    <row r="820" spans="1:25" ht="14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</row>
    <row r="821" spans="1:25" ht="14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 ht="14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</row>
    <row r="823" spans="1:25" ht="14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</row>
    <row r="824" spans="1:25" ht="1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 ht="14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</row>
    <row r="826" spans="1:25" ht="14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</row>
    <row r="827" spans="1:25" ht="14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 ht="14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</row>
    <row r="829" spans="1:25" ht="14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</row>
    <row r="830" spans="1:25" ht="14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 ht="14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</row>
    <row r="832" spans="1:25" ht="14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</row>
    <row r="833" spans="1:25" ht="14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 ht="1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</row>
    <row r="835" spans="1:25" ht="14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</row>
    <row r="836" spans="1:25" ht="14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 ht="14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</row>
    <row r="838" spans="1:25" ht="14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</row>
    <row r="839" spans="1:25" ht="14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 ht="14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</row>
    <row r="841" spans="1:25" ht="14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</row>
    <row r="842" spans="1:25" ht="14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 ht="14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</row>
    <row r="844" spans="1:25" ht="1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</row>
    <row r="845" spans="1:25" ht="14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 ht="14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</row>
    <row r="847" spans="1:25" ht="14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</row>
    <row r="848" spans="1:25" ht="14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 ht="14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</row>
    <row r="850" spans="1:25" ht="14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</row>
    <row r="851" spans="1:25" ht="14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 ht="14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</row>
    <row r="853" spans="1:25" ht="14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</row>
    <row r="854" spans="1:25" ht="1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 ht="14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</row>
    <row r="856" spans="1:25" ht="14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</row>
    <row r="857" spans="1:25" ht="14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 ht="14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</row>
    <row r="859" spans="1:25" ht="14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</row>
    <row r="860" spans="1:25" ht="14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 ht="14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</row>
    <row r="862" spans="1:25" ht="14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</row>
    <row r="863" spans="1:25" ht="14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 ht="1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</row>
    <row r="865" spans="1:25" ht="14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</row>
    <row r="866" spans="1:25" ht="14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 ht="14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</row>
    <row r="868" spans="1:25" ht="14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</row>
    <row r="869" spans="1:25" ht="14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 ht="14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</row>
    <row r="871" spans="1:25" ht="14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</row>
    <row r="872" spans="1:25" ht="14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 ht="14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</row>
    <row r="874" spans="1:25" ht="1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</row>
    <row r="875" spans="1:25" ht="14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</row>
    <row r="876" spans="1:25" ht="14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</row>
    <row r="877" spans="1:25" ht="14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</row>
    <row r="878" spans="1:25" ht="14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</row>
    <row r="879" spans="1:25" ht="14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</row>
    <row r="880" spans="1:25" ht="14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</row>
    <row r="881" spans="1:25" ht="14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</row>
    <row r="882" spans="1:25" ht="14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</row>
    <row r="883" spans="1:25" ht="14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</row>
    <row r="884" spans="1:25" ht="1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</row>
    <row r="885" spans="1:25" ht="14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</row>
    <row r="886" spans="1:25" ht="14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</row>
    <row r="887" spans="1:25" ht="14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</row>
    <row r="888" spans="1:25" ht="14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</row>
    <row r="889" spans="1:25" ht="14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</row>
    <row r="890" spans="1:25" ht="14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</row>
    <row r="891" spans="1:25" ht="14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</row>
    <row r="892" spans="1:25" ht="14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</row>
    <row r="893" spans="1:25" ht="14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</row>
    <row r="894" spans="1:25" ht="1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</row>
    <row r="895" spans="1:2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</row>
  </sheetData>
  <customSheetViews>
    <customSheetView guid="{256DC287-6A4F-42F3-AF38-25F9C766921A}" filter="1" showAutoFilter="1">
      <pageMargins left="0.7" right="0.7" top="0.75" bottom="0.75" header="0.3" footer="0.3"/>
      <autoFilter ref="A3:K230" xr:uid="{1E42C15D-579A-C542-B760-C007861E01EC}"/>
    </customSheetView>
  </customSheetViews>
  <hyperlinks>
    <hyperlink ref="E184" r:id="rId1" location="cite_note-PANAM2014-210" xr:uid="{00000000-0004-0000-0100-000000000000}"/>
    <hyperlink ref="A1" location="Зміст!A1" display="Зміст" xr:uid="{1A5C3E1A-7EF1-1F43-878A-23DE4B05C924}"/>
  </hyperlinks>
  <pageMargins left="0.7" right="0.7" top="0.75" bottom="0.75" header="0.3" footer="0.3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X849"/>
  <sheetViews>
    <sheetView topLeftCell="A6" workbookViewId="0">
      <selection activeCell="A30" sqref="A30"/>
    </sheetView>
  </sheetViews>
  <sheetFormatPr baseColWidth="10" defaultColWidth="12.6640625" defaultRowHeight="15.75" customHeight="1"/>
  <cols>
    <col min="1" max="1" width="8.5" customWidth="1"/>
    <col min="2" max="2" width="28.6640625" customWidth="1"/>
    <col min="3" max="3" width="24.6640625" customWidth="1"/>
    <col min="4" max="4" width="18.33203125" customWidth="1"/>
    <col min="8" max="8" width="19.1640625" customWidth="1"/>
    <col min="9" max="9" width="20.33203125" customWidth="1"/>
    <col min="10" max="10" width="16.6640625" customWidth="1"/>
    <col min="16" max="16" width="14.6640625" customWidth="1"/>
  </cols>
  <sheetData>
    <row r="1" spans="1:24" ht="18">
      <c r="A1" s="327" t="s">
        <v>1315</v>
      </c>
    </row>
    <row r="2" spans="1:24" ht="23.25" customHeight="1">
      <c r="A2" s="368" t="s">
        <v>1342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45.75" customHeight="1">
      <c r="A3" s="411" t="s">
        <v>0</v>
      </c>
      <c r="B3" s="411" t="s">
        <v>1</v>
      </c>
      <c r="C3" s="411" t="s">
        <v>2</v>
      </c>
      <c r="D3" s="411" t="s">
        <v>3</v>
      </c>
      <c r="E3" s="3"/>
      <c r="F3" s="3"/>
      <c r="G3" s="3"/>
      <c r="H3" s="27"/>
      <c r="I3" s="27"/>
      <c r="J3" s="27"/>
      <c r="K3" s="27"/>
      <c r="L3" s="27"/>
      <c r="M3" s="27"/>
      <c r="N3" s="27"/>
      <c r="O3" s="27"/>
      <c r="P3" s="27"/>
      <c r="Q3" s="3"/>
      <c r="R3" s="3"/>
      <c r="S3" s="3"/>
      <c r="T3" s="3"/>
      <c r="U3" s="3"/>
      <c r="V3" s="3"/>
      <c r="W3" s="3"/>
      <c r="X3" s="3"/>
    </row>
    <row r="4" spans="1:24" ht="14">
      <c r="A4" s="8">
        <v>1</v>
      </c>
      <c r="B4" s="9" t="s">
        <v>4</v>
      </c>
      <c r="C4" s="9" t="s">
        <v>5</v>
      </c>
      <c r="D4" s="8">
        <v>2</v>
      </c>
      <c r="E4" s="3"/>
      <c r="F4" s="3"/>
      <c r="G4" s="3"/>
      <c r="H4" s="27"/>
      <c r="I4" s="27"/>
      <c r="J4" s="27"/>
      <c r="K4" s="27"/>
      <c r="L4" s="27"/>
      <c r="M4" s="27"/>
      <c r="N4" s="27"/>
      <c r="O4" s="27"/>
      <c r="P4" s="27"/>
      <c r="Q4" s="3"/>
      <c r="R4" s="3"/>
      <c r="S4" s="3"/>
      <c r="T4" s="3"/>
      <c r="U4" s="3"/>
      <c r="V4" s="3"/>
      <c r="W4" s="3"/>
      <c r="X4" s="3"/>
    </row>
    <row r="5" spans="1:24" ht="14">
      <c r="A5" s="8">
        <v>2</v>
      </c>
      <c r="B5" s="9" t="s">
        <v>6</v>
      </c>
      <c r="C5" s="9" t="s">
        <v>7</v>
      </c>
      <c r="D5" s="8">
        <v>7</v>
      </c>
      <c r="E5" s="3"/>
      <c r="F5" s="3"/>
      <c r="G5" s="3"/>
      <c r="H5" s="27"/>
      <c r="I5" s="27"/>
      <c r="J5" s="27"/>
      <c r="K5" s="27"/>
      <c r="L5" s="27"/>
      <c r="M5" s="27"/>
      <c r="N5" s="27"/>
      <c r="O5" s="27"/>
      <c r="P5" s="27"/>
      <c r="Q5" s="3"/>
      <c r="R5" s="3"/>
      <c r="S5" s="3"/>
      <c r="T5" s="3"/>
      <c r="U5" s="3"/>
      <c r="V5" s="3"/>
      <c r="W5" s="3"/>
      <c r="X5" s="3"/>
    </row>
    <row r="6" spans="1:24" ht="14">
      <c r="A6" s="8">
        <v>3</v>
      </c>
      <c r="B6" s="9" t="s">
        <v>12</v>
      </c>
      <c r="C6" s="9" t="s">
        <v>13</v>
      </c>
      <c r="D6" s="8">
        <v>10</v>
      </c>
      <c r="E6" s="3"/>
      <c r="F6" s="3"/>
      <c r="G6" s="3"/>
      <c r="H6" s="27"/>
      <c r="I6" s="27"/>
      <c r="J6" s="27"/>
      <c r="K6" s="27"/>
      <c r="L6" s="27"/>
      <c r="M6" s="27"/>
      <c r="N6" s="27"/>
      <c r="O6" s="27"/>
      <c r="P6" s="27"/>
      <c r="Q6" s="3"/>
      <c r="R6" s="3"/>
      <c r="S6" s="3"/>
      <c r="T6" s="3"/>
      <c r="U6" s="3"/>
      <c r="V6" s="3"/>
      <c r="W6" s="3"/>
      <c r="X6" s="3"/>
    </row>
    <row r="7" spans="1:24" ht="14">
      <c r="A7" s="8">
        <v>4</v>
      </c>
      <c r="B7" s="9" t="s">
        <v>530</v>
      </c>
      <c r="C7" s="9" t="s">
        <v>531</v>
      </c>
      <c r="D7" s="8">
        <v>1</v>
      </c>
      <c r="E7" s="3"/>
      <c r="F7" s="3"/>
      <c r="G7" s="3"/>
      <c r="H7" s="27"/>
      <c r="I7" s="27"/>
      <c r="J7" s="27"/>
      <c r="K7" s="27"/>
      <c r="L7" s="27"/>
      <c r="M7" s="27"/>
      <c r="N7" s="27"/>
      <c r="O7" s="27"/>
      <c r="P7" s="27"/>
      <c r="Q7" s="3"/>
      <c r="R7" s="3"/>
      <c r="S7" s="3"/>
      <c r="T7" s="3"/>
      <c r="U7" s="3"/>
      <c r="V7" s="3"/>
      <c r="W7" s="3"/>
      <c r="X7" s="3"/>
    </row>
    <row r="8" spans="1:24" ht="14">
      <c r="A8" s="8">
        <v>5</v>
      </c>
      <c r="B8" s="9" t="s">
        <v>28</v>
      </c>
      <c r="C8" s="9" t="s">
        <v>29</v>
      </c>
      <c r="D8" s="8">
        <v>1</v>
      </c>
      <c r="E8" s="3"/>
      <c r="F8" s="3"/>
      <c r="G8" s="3"/>
      <c r="H8" s="27"/>
      <c r="I8" s="27"/>
      <c r="J8" s="27"/>
      <c r="K8" s="27"/>
      <c r="L8" s="27"/>
      <c r="M8" s="27"/>
      <c r="N8" s="27"/>
      <c r="O8" s="27"/>
      <c r="P8" s="27"/>
      <c r="Q8" s="3"/>
      <c r="R8" s="3"/>
      <c r="S8" s="3"/>
      <c r="T8" s="3"/>
      <c r="U8" s="3"/>
      <c r="V8" s="3"/>
      <c r="W8" s="3"/>
      <c r="X8" s="3"/>
    </row>
    <row r="9" spans="1:24" ht="14">
      <c r="A9" s="8">
        <v>6</v>
      </c>
      <c r="B9" s="9" t="s">
        <v>20</v>
      </c>
      <c r="C9" s="9" t="s">
        <v>21</v>
      </c>
      <c r="D9" s="8">
        <v>1</v>
      </c>
      <c r="E9" s="3"/>
      <c r="F9" s="3"/>
      <c r="G9" s="3"/>
      <c r="H9" s="27"/>
      <c r="I9" s="27"/>
      <c r="J9" s="27"/>
      <c r="K9" s="27"/>
      <c r="L9" s="27"/>
      <c r="M9" s="27"/>
      <c r="N9" s="27"/>
      <c r="O9" s="27"/>
      <c r="P9" s="27"/>
      <c r="Q9" s="3"/>
      <c r="R9" s="3"/>
      <c r="S9" s="3"/>
      <c r="T9" s="3"/>
      <c r="U9" s="3"/>
      <c r="V9" s="3"/>
      <c r="W9" s="3"/>
      <c r="X9" s="3"/>
    </row>
    <row r="10" spans="1:24" ht="14">
      <c r="A10" s="8">
        <v>7</v>
      </c>
      <c r="B10" s="9" t="s">
        <v>54</v>
      </c>
      <c r="C10" s="9" t="s">
        <v>55</v>
      </c>
      <c r="D10" s="8">
        <v>1</v>
      </c>
      <c r="E10" s="3"/>
      <c r="F10" s="3"/>
      <c r="G10" s="3"/>
      <c r="H10" s="27"/>
      <c r="I10" s="27"/>
      <c r="J10" s="27"/>
      <c r="K10" s="27"/>
      <c r="L10" s="27"/>
      <c r="M10" s="27"/>
      <c r="N10" s="27"/>
      <c r="O10" s="27"/>
      <c r="P10" s="27"/>
      <c r="Q10" s="3"/>
      <c r="R10" s="3"/>
      <c r="S10" s="3"/>
      <c r="T10" s="3"/>
      <c r="U10" s="3"/>
      <c r="V10" s="3"/>
      <c r="W10" s="3"/>
      <c r="X10" s="3"/>
    </row>
    <row r="11" spans="1:24" ht="14">
      <c r="A11" s="8">
        <v>8</v>
      </c>
      <c r="B11" s="9" t="s">
        <v>34</v>
      </c>
      <c r="C11" s="9" t="s">
        <v>35</v>
      </c>
      <c r="D11" s="8">
        <v>17</v>
      </c>
      <c r="E11" s="3"/>
      <c r="F11" s="3"/>
      <c r="G11" s="3"/>
      <c r="H11" s="27"/>
      <c r="I11" s="27"/>
      <c r="J11" s="27"/>
      <c r="K11" s="27"/>
      <c r="L11" s="27"/>
      <c r="M11" s="27"/>
      <c r="N11" s="27"/>
      <c r="O11" s="27"/>
      <c r="P11" s="27"/>
      <c r="Q11" s="3"/>
      <c r="R11" s="3"/>
      <c r="S11" s="3"/>
      <c r="T11" s="3"/>
      <c r="U11" s="3"/>
      <c r="V11" s="3"/>
      <c r="W11" s="3"/>
      <c r="X11" s="3"/>
    </row>
    <row r="12" spans="1:24" ht="14">
      <c r="A12" s="8">
        <v>9</v>
      </c>
      <c r="B12" s="9" t="s">
        <v>36</v>
      </c>
      <c r="C12" s="9" t="s">
        <v>37</v>
      </c>
      <c r="D12" s="8">
        <v>1</v>
      </c>
      <c r="E12" s="3"/>
      <c r="F12" s="3"/>
      <c r="G12" s="3"/>
      <c r="H12" s="27"/>
      <c r="I12" s="27"/>
      <c r="J12" s="27"/>
      <c r="K12" s="27"/>
      <c r="L12" s="27"/>
      <c r="M12" s="27"/>
      <c r="N12" s="27"/>
      <c r="O12" s="27"/>
      <c r="P12" s="27"/>
      <c r="Q12" s="3"/>
      <c r="R12" s="3"/>
      <c r="S12" s="3"/>
      <c r="T12" s="3"/>
      <c r="U12" s="3"/>
      <c r="V12" s="3"/>
      <c r="W12" s="3"/>
      <c r="X12" s="3"/>
    </row>
    <row r="13" spans="1:24" ht="14">
      <c r="A13" s="8">
        <v>10</v>
      </c>
      <c r="B13" s="9" t="s">
        <v>532</v>
      </c>
      <c r="C13" s="9" t="s">
        <v>533</v>
      </c>
      <c r="D13" s="8">
        <v>2</v>
      </c>
      <c r="E13" s="3"/>
      <c r="F13" s="3"/>
      <c r="G13" s="3"/>
      <c r="H13" s="27"/>
      <c r="I13" s="27"/>
      <c r="J13" s="27"/>
      <c r="K13" s="27"/>
      <c r="L13" s="27"/>
      <c r="M13" s="27"/>
      <c r="N13" s="27"/>
      <c r="O13" s="27"/>
      <c r="P13" s="27"/>
      <c r="Q13" s="3"/>
      <c r="R13" s="3"/>
      <c r="S13" s="3"/>
      <c r="T13" s="3"/>
      <c r="U13" s="3"/>
      <c r="V13" s="3"/>
      <c r="W13" s="3"/>
      <c r="X13" s="3"/>
    </row>
    <row r="14" spans="1:24" ht="14">
      <c r="A14" s="8">
        <v>11</v>
      </c>
      <c r="B14" s="9" t="s">
        <v>534</v>
      </c>
      <c r="C14" s="9" t="s">
        <v>535</v>
      </c>
      <c r="D14" s="8">
        <v>4</v>
      </c>
      <c r="E14" s="3"/>
      <c r="F14" s="3"/>
      <c r="G14" s="3"/>
      <c r="H14" s="27"/>
      <c r="I14" s="27"/>
      <c r="J14" s="27"/>
      <c r="K14" s="27"/>
      <c r="L14" s="27"/>
      <c r="M14" s="27"/>
      <c r="N14" s="27"/>
      <c r="O14" s="27"/>
      <c r="P14" s="27"/>
      <c r="Q14" s="3"/>
      <c r="R14" s="3"/>
      <c r="S14" s="3"/>
      <c r="T14" s="3"/>
      <c r="U14" s="3"/>
      <c r="V14" s="3"/>
      <c r="W14" s="3"/>
      <c r="X14" s="3"/>
    </row>
    <row r="15" spans="1:24" ht="14">
      <c r="A15" s="8">
        <v>12</v>
      </c>
      <c r="B15" s="9" t="s">
        <v>40</v>
      </c>
      <c r="C15" s="9" t="s">
        <v>41</v>
      </c>
      <c r="D15" s="8">
        <v>1</v>
      </c>
      <c r="E15" s="3"/>
      <c r="F15" s="3"/>
      <c r="G15" s="3"/>
      <c r="H15" s="27"/>
      <c r="I15" s="27"/>
      <c r="J15" s="27"/>
      <c r="K15" s="27"/>
      <c r="L15" s="27"/>
      <c r="M15" s="27"/>
      <c r="N15" s="27"/>
      <c r="O15" s="27"/>
      <c r="P15" s="27"/>
      <c r="Q15" s="3"/>
      <c r="R15" s="3"/>
      <c r="S15" s="3"/>
      <c r="T15" s="3"/>
      <c r="U15" s="3"/>
      <c r="V15" s="3"/>
      <c r="W15" s="3"/>
      <c r="X15" s="3"/>
    </row>
    <row r="16" spans="1:24" ht="14">
      <c r="A16" s="8">
        <v>13</v>
      </c>
      <c r="B16" s="9" t="s">
        <v>26</v>
      </c>
      <c r="C16" s="9" t="s">
        <v>27</v>
      </c>
      <c r="D16" s="8">
        <v>3</v>
      </c>
      <c r="E16" s="3"/>
      <c r="F16" s="3"/>
      <c r="G16" s="3"/>
      <c r="H16" s="27"/>
      <c r="I16" s="27"/>
      <c r="J16" s="27"/>
      <c r="K16" s="27"/>
      <c r="L16" s="27"/>
      <c r="M16" s="27"/>
      <c r="N16" s="27"/>
      <c r="O16" s="27"/>
      <c r="P16" s="27"/>
      <c r="Q16" s="3"/>
      <c r="R16" s="3"/>
      <c r="S16" s="3"/>
      <c r="T16" s="3"/>
      <c r="U16" s="3"/>
      <c r="V16" s="3"/>
      <c r="W16" s="3"/>
      <c r="X16" s="3"/>
    </row>
    <row r="17" spans="1:24" ht="14">
      <c r="A17" s="8">
        <v>14</v>
      </c>
      <c r="B17" s="9" t="s">
        <v>42</v>
      </c>
      <c r="C17" s="9" t="s">
        <v>43</v>
      </c>
      <c r="D17" s="8">
        <v>1</v>
      </c>
      <c r="E17" s="3"/>
      <c r="F17" s="3"/>
      <c r="G17" s="3"/>
      <c r="H17" s="27"/>
      <c r="I17" s="27"/>
      <c r="J17" s="27"/>
      <c r="K17" s="27"/>
      <c r="L17" s="27"/>
      <c r="M17" s="27"/>
      <c r="N17" s="27"/>
      <c r="O17" s="27"/>
      <c r="P17" s="27"/>
      <c r="Q17" s="3"/>
      <c r="R17" s="3"/>
      <c r="S17" s="3"/>
      <c r="T17" s="3"/>
      <c r="U17" s="3"/>
      <c r="V17" s="3"/>
      <c r="W17" s="3"/>
      <c r="X17" s="3"/>
    </row>
    <row r="18" spans="1:24" ht="14">
      <c r="A18" s="8">
        <v>15</v>
      </c>
      <c r="B18" s="9" t="s">
        <v>44</v>
      </c>
      <c r="C18" s="9" t="s">
        <v>45</v>
      </c>
      <c r="D18" s="8">
        <v>3</v>
      </c>
      <c r="E18" s="3"/>
      <c r="F18" s="3"/>
      <c r="G18" s="3"/>
      <c r="H18" s="27"/>
      <c r="I18" s="27"/>
      <c r="J18" s="27"/>
      <c r="K18" s="27"/>
      <c r="L18" s="27"/>
      <c r="M18" s="27"/>
      <c r="N18" s="27"/>
      <c r="O18" s="27"/>
      <c r="P18" s="27"/>
      <c r="Q18" s="3"/>
      <c r="R18" s="3"/>
      <c r="S18" s="3"/>
      <c r="T18" s="3"/>
      <c r="U18" s="3"/>
      <c r="V18" s="3"/>
      <c r="W18" s="3"/>
      <c r="X18" s="3"/>
    </row>
    <row r="19" spans="1:24" ht="14">
      <c r="A19" s="8">
        <v>16</v>
      </c>
      <c r="B19" s="9" t="s">
        <v>46</v>
      </c>
      <c r="C19" s="9" t="s">
        <v>47</v>
      </c>
      <c r="D19" s="8">
        <v>1</v>
      </c>
      <c r="E19" s="3"/>
      <c r="F19" s="3"/>
      <c r="G19" s="3"/>
      <c r="H19" s="27"/>
      <c r="I19" s="27"/>
      <c r="J19" s="27"/>
      <c r="K19" s="27"/>
      <c r="L19" s="27"/>
      <c r="M19" s="27"/>
      <c r="N19" s="27"/>
      <c r="O19" s="27"/>
      <c r="P19" s="27"/>
      <c r="Q19" s="3"/>
      <c r="R19" s="3"/>
      <c r="S19" s="3"/>
      <c r="T19" s="3"/>
      <c r="U19" s="3"/>
      <c r="V19" s="3"/>
      <c r="W19" s="3"/>
      <c r="X19" s="3"/>
    </row>
    <row r="20" spans="1:24" ht="14">
      <c r="A20" s="8">
        <v>17</v>
      </c>
      <c r="B20" s="9" t="s">
        <v>48</v>
      </c>
      <c r="C20" s="9" t="s">
        <v>49</v>
      </c>
      <c r="D20" s="8">
        <v>10</v>
      </c>
      <c r="E20" s="3"/>
      <c r="F20" s="3"/>
      <c r="G20" s="3"/>
      <c r="H20" s="27"/>
      <c r="I20" s="27"/>
      <c r="J20" s="27"/>
      <c r="K20" s="27"/>
      <c r="L20" s="27"/>
      <c r="M20" s="27"/>
      <c r="N20" s="27"/>
      <c r="O20" s="27"/>
      <c r="P20" s="27"/>
      <c r="Q20" s="3"/>
      <c r="R20" s="3"/>
      <c r="S20" s="3"/>
      <c r="T20" s="3"/>
      <c r="U20" s="3"/>
      <c r="V20" s="3"/>
      <c r="W20" s="3"/>
      <c r="X20" s="3"/>
    </row>
    <row r="21" spans="1:24" ht="14">
      <c r="A21" s="8">
        <v>18</v>
      </c>
      <c r="B21" s="9" t="s">
        <v>50</v>
      </c>
      <c r="C21" s="9" t="s">
        <v>51</v>
      </c>
      <c r="D21" s="8">
        <v>1</v>
      </c>
      <c r="E21" s="3"/>
      <c r="F21" s="3"/>
      <c r="G21" s="3"/>
      <c r="H21" s="27"/>
      <c r="I21" s="27"/>
      <c r="J21" s="27"/>
      <c r="K21" s="27"/>
      <c r="L21" s="27"/>
      <c r="M21" s="27"/>
      <c r="N21" s="27"/>
      <c r="O21" s="27"/>
      <c r="P21" s="27"/>
      <c r="Q21" s="3"/>
      <c r="R21" s="3"/>
      <c r="S21" s="3"/>
      <c r="T21" s="3"/>
      <c r="U21" s="3"/>
      <c r="V21" s="3"/>
      <c r="W21" s="3"/>
      <c r="X21" s="3"/>
    </row>
    <row r="22" spans="1:24" ht="14">
      <c r="A22" s="8">
        <v>19</v>
      </c>
      <c r="B22" s="9" t="s">
        <v>52</v>
      </c>
      <c r="C22" s="9" t="s">
        <v>53</v>
      </c>
      <c r="D22" s="8">
        <v>4</v>
      </c>
      <c r="E22" s="3"/>
      <c r="F22" s="3"/>
      <c r="G22" s="3"/>
      <c r="H22" s="27"/>
      <c r="I22" s="27"/>
      <c r="J22" s="27"/>
      <c r="K22" s="27"/>
      <c r="L22" s="27"/>
      <c r="M22" s="27"/>
      <c r="N22" s="27"/>
      <c r="O22" s="27"/>
      <c r="P22" s="27"/>
      <c r="Q22" s="3"/>
      <c r="R22" s="3"/>
      <c r="S22" s="3"/>
      <c r="T22" s="3"/>
      <c r="U22" s="3"/>
      <c r="V22" s="3"/>
      <c r="W22" s="3"/>
      <c r="X22" s="3"/>
    </row>
    <row r="23" spans="1:24" ht="14">
      <c r="A23" s="8">
        <v>20</v>
      </c>
      <c r="B23" s="9" t="s">
        <v>30</v>
      </c>
      <c r="C23" s="9" t="s">
        <v>31</v>
      </c>
      <c r="D23" s="8">
        <v>3</v>
      </c>
      <c r="E23" s="3"/>
      <c r="F23" s="3"/>
      <c r="G23" s="3"/>
      <c r="H23" s="27"/>
      <c r="I23" s="27"/>
      <c r="J23" s="27"/>
      <c r="K23" s="27"/>
      <c r="L23" s="27"/>
      <c r="M23" s="27"/>
      <c r="N23" s="27"/>
      <c r="O23" s="27"/>
      <c r="P23" s="27"/>
      <c r="Q23" s="3"/>
      <c r="R23" s="3"/>
      <c r="S23" s="3"/>
      <c r="T23" s="3"/>
      <c r="U23" s="3"/>
      <c r="V23" s="3"/>
      <c r="W23" s="3"/>
      <c r="X23" s="3"/>
    </row>
    <row r="24" spans="1:24" ht="14">
      <c r="A24" s="8">
        <v>21</v>
      </c>
      <c r="B24" s="28" t="s">
        <v>60</v>
      </c>
      <c r="C24" s="28" t="s">
        <v>61</v>
      </c>
      <c r="D24" s="14">
        <v>41</v>
      </c>
      <c r="E24" s="11"/>
      <c r="F24" s="3"/>
      <c r="G24" s="3"/>
      <c r="H24" s="27"/>
      <c r="I24" s="27"/>
      <c r="J24" s="27"/>
      <c r="K24" s="27"/>
      <c r="L24" s="27"/>
      <c r="M24" s="27"/>
      <c r="N24" s="27"/>
      <c r="O24" s="27"/>
      <c r="P24" s="27"/>
      <c r="Q24" s="3"/>
      <c r="R24" s="3"/>
      <c r="S24" s="3"/>
      <c r="T24" s="3"/>
      <c r="U24" s="3"/>
      <c r="V24" s="3"/>
      <c r="W24" s="3"/>
      <c r="X24" s="3"/>
    </row>
    <row r="25" spans="1:24" ht="14">
      <c r="A25" s="8">
        <v>22</v>
      </c>
      <c r="B25" s="9" t="s">
        <v>24</v>
      </c>
      <c r="C25" s="9" t="s">
        <v>25</v>
      </c>
      <c r="D25" s="8">
        <v>3</v>
      </c>
      <c r="E25" s="3"/>
      <c r="F25" s="3"/>
      <c r="G25" s="3"/>
      <c r="H25" s="27"/>
      <c r="I25" s="27"/>
      <c r="J25" s="27"/>
      <c r="K25" s="27"/>
      <c r="L25" s="27"/>
      <c r="M25" s="27"/>
      <c r="N25" s="27"/>
      <c r="O25" s="27"/>
      <c r="P25" s="27"/>
      <c r="Q25" s="3"/>
      <c r="R25" s="3"/>
      <c r="S25" s="3"/>
      <c r="T25" s="3"/>
      <c r="U25" s="3"/>
      <c r="V25" s="3"/>
      <c r="W25" s="3"/>
      <c r="X25" s="3"/>
    </row>
    <row r="26" spans="1:24" ht="14">
      <c r="A26" s="8">
        <v>23</v>
      </c>
      <c r="B26" s="9" t="s">
        <v>16</v>
      </c>
      <c r="C26" s="9" t="s">
        <v>17</v>
      </c>
      <c r="D26" s="8">
        <v>14</v>
      </c>
      <c r="E26" s="3"/>
      <c r="F26" s="3"/>
      <c r="G26" s="3"/>
      <c r="H26" s="27"/>
      <c r="I26" s="27"/>
      <c r="J26" s="27"/>
      <c r="K26" s="27"/>
      <c r="L26" s="27"/>
      <c r="M26" s="27"/>
      <c r="N26" s="27"/>
      <c r="O26" s="27"/>
      <c r="P26" s="27"/>
      <c r="Q26" s="3"/>
      <c r="R26" s="3"/>
      <c r="S26" s="3"/>
      <c r="T26" s="3"/>
      <c r="U26" s="3"/>
      <c r="V26" s="3"/>
      <c r="W26" s="3"/>
      <c r="X26" s="3"/>
    </row>
    <row r="27" spans="1:24" ht="14">
      <c r="A27" s="253">
        <v>24</v>
      </c>
      <c r="B27" s="433" t="s">
        <v>58</v>
      </c>
      <c r="C27" s="433" t="s">
        <v>59</v>
      </c>
      <c r="D27" s="253">
        <v>13</v>
      </c>
      <c r="E27" s="3"/>
      <c r="F27" s="3"/>
      <c r="G27" s="3"/>
      <c r="H27" s="27"/>
      <c r="I27" s="27"/>
      <c r="J27" s="27"/>
      <c r="K27" s="27"/>
      <c r="L27" s="27"/>
      <c r="M27" s="27"/>
      <c r="N27" s="27"/>
      <c r="O27" s="27"/>
      <c r="P27" s="27"/>
      <c r="Q27" s="3"/>
      <c r="R27" s="3"/>
      <c r="S27" s="3"/>
      <c r="T27" s="3"/>
      <c r="U27" s="3"/>
      <c r="V27" s="3"/>
      <c r="W27" s="3"/>
      <c r="X27" s="3"/>
    </row>
    <row r="28" spans="1:24" ht="14">
      <c r="A28" s="420">
        <v>25</v>
      </c>
      <c r="B28" s="435" t="s">
        <v>56</v>
      </c>
      <c r="C28" s="435" t="s">
        <v>57</v>
      </c>
      <c r="D28" s="420">
        <v>1</v>
      </c>
      <c r="E28" s="3"/>
      <c r="F28" s="3"/>
      <c r="G28" s="3"/>
      <c r="H28" s="27"/>
      <c r="I28" s="27"/>
      <c r="J28" s="27"/>
      <c r="K28" s="27"/>
      <c r="L28" s="27"/>
      <c r="M28" s="27"/>
      <c r="N28" s="27"/>
      <c r="O28" s="27"/>
      <c r="P28" s="27"/>
      <c r="Q28" s="3"/>
      <c r="R28" s="3"/>
      <c r="S28" s="3"/>
      <c r="T28" s="3"/>
      <c r="U28" s="3"/>
      <c r="V28" s="3"/>
      <c r="W28" s="3"/>
      <c r="X28" s="3"/>
    </row>
    <row r="29" spans="1:24" ht="14">
      <c r="A29" s="402" t="s">
        <v>528</v>
      </c>
      <c r="B29" s="434">
        <f>COUNTA(Table4[Країна])</f>
        <v>25</v>
      </c>
      <c r="C29" s="434">
        <f>COUNTA(Table4[Country])</f>
        <v>25</v>
      </c>
      <c r="D29" s="402">
        <f>SUBTOTAL(109,Table4[Кількість міст])</f>
        <v>146</v>
      </c>
      <c r="E29" s="3"/>
      <c r="F29" s="3"/>
      <c r="G29" s="3"/>
      <c r="H29" s="27"/>
      <c r="I29" s="27"/>
      <c r="J29" s="27"/>
      <c r="K29" s="27"/>
      <c r="L29" s="27"/>
      <c r="M29" s="27"/>
      <c r="N29" s="27"/>
      <c r="O29" s="27"/>
      <c r="P29" s="27"/>
      <c r="Q29" s="3"/>
      <c r="R29" s="3"/>
      <c r="S29" s="3"/>
      <c r="T29" s="3"/>
      <c r="U29" s="3"/>
      <c r="V29" s="3"/>
      <c r="W29" s="3"/>
      <c r="X29" s="3"/>
    </row>
    <row r="30" spans="1:24" ht="14">
      <c r="A30" s="3"/>
      <c r="B30" s="3" t="s">
        <v>536</v>
      </c>
      <c r="C30" s="3"/>
      <c r="D30" s="11"/>
      <c r="E30" s="3"/>
      <c r="F30" s="3"/>
      <c r="G30" s="3"/>
      <c r="H30" s="27"/>
      <c r="I30" s="27"/>
      <c r="J30" s="27"/>
      <c r="K30" s="27"/>
      <c r="L30" s="27"/>
      <c r="M30" s="27"/>
      <c r="N30" s="27"/>
      <c r="O30" s="27"/>
      <c r="P30" s="27"/>
      <c r="Q30" s="3"/>
      <c r="R30" s="3"/>
      <c r="S30" s="3"/>
      <c r="T30" s="3"/>
      <c r="U30" s="3"/>
      <c r="V30" s="3"/>
      <c r="W30" s="3"/>
      <c r="X30" s="3"/>
    </row>
    <row r="31" spans="1:24" ht="14">
      <c r="A31" s="3"/>
      <c r="B31" s="29" t="s">
        <v>537</v>
      </c>
      <c r="C31" s="3"/>
      <c r="D31" s="3"/>
      <c r="E31" s="3"/>
      <c r="F31" s="3"/>
      <c r="G31" s="3"/>
      <c r="H31" s="27"/>
      <c r="I31" s="27"/>
      <c r="J31" s="27"/>
      <c r="K31" s="27"/>
      <c r="L31" s="27"/>
      <c r="M31" s="27"/>
      <c r="N31" s="27"/>
      <c r="O31" s="27"/>
      <c r="P31" s="27"/>
      <c r="Q31" s="3"/>
      <c r="R31" s="3"/>
      <c r="S31" s="3"/>
      <c r="T31" s="3"/>
      <c r="U31" s="3"/>
      <c r="V31" s="3"/>
      <c r="W31" s="3"/>
      <c r="X31" s="3"/>
    </row>
    <row r="32" spans="1:24" ht="14">
      <c r="A32" s="3"/>
      <c r="B32" s="29" t="s">
        <v>538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4">
      <c r="A33" s="3"/>
      <c r="B33" s="3" t="s">
        <v>539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4">
      <c r="A34" s="3"/>
      <c r="B34" s="315" t="s">
        <v>1313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4">
      <c r="A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4">
      <c r="A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4">
      <c r="A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1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ht="1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ht="1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ht="1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ht="1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ht="1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1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1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1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1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1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4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4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4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4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4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4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4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4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4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4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4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4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4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4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4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4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4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4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4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4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4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4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4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4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4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4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4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4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4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4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4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4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4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4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4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4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4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4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4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4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4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4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4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4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4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4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4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4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4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4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4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4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4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4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4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4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4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4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4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4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4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4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4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4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4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4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4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4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4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4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4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4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4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ht="14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ht="14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ht="14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ht="14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ht="14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ht="14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ht="14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ht="14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ht="1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ht="14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ht="14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ht="14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ht="14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ht="14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ht="14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ht="14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ht="14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ht="14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ht="1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ht="14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ht="14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ht="14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ht="14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ht="14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ht="14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ht="14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ht="14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ht="14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ht="1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ht="14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ht="14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ht="14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ht="14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ht="14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ht="14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ht="14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ht="14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ht="14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ht="1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ht="14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ht="14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ht="14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ht="14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ht="14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ht="14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ht="14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ht="14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ht="14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ht="1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ht="14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ht="14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ht="14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ht="14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ht="14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ht="14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ht="14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ht="14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ht="14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ht="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ht="14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ht="14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ht="14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ht="14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ht="14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ht="14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ht="14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ht="14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ht="14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ht="1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ht="14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ht="14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ht="14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ht="14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ht="14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ht="14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ht="14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ht="14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ht="14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ht="1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ht="14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ht="14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ht="14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ht="14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ht="14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ht="14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ht="14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ht="14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ht="14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ht="1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ht="14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ht="14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ht="14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ht="14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ht="14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ht="14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ht="14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ht="14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ht="14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ht="1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ht="14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ht="14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ht="14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ht="14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ht="14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ht="14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ht="14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ht="14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ht="14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ht="1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ht="14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ht="14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ht="14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ht="14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ht="14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ht="14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ht="14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ht="14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ht="14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ht="1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ht="14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ht="14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ht="14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ht="14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ht="14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ht="14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ht="14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ht="14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ht="14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ht="1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ht="14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ht="14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ht="14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ht="14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ht="14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ht="14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ht="14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ht="14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ht="14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ht="1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ht="14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ht="14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ht="14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ht="14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ht="14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ht="14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ht="14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ht="14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ht="14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ht="1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ht="14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ht="14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ht="14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ht="14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ht="14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ht="14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ht="14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ht="14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ht="14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ht="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ht="14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ht="14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ht="14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ht="14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ht="14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ht="14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ht="14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ht="14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ht="14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ht="1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ht="14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ht="14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ht="14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ht="14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ht="14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ht="14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ht="14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ht="14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ht="14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ht="1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ht="14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ht="14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ht="14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ht="14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ht="14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ht="14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ht="14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ht="14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ht="14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ht="1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ht="14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ht="14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ht="14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ht="14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4" ht="15.75" customHeight="1">
      <c r="A849" s="3"/>
      <c r="B849" s="3"/>
      <c r="C849" s="3"/>
      <c r="D849" s="3"/>
    </row>
  </sheetData>
  <hyperlinks>
    <hyperlink ref="B31" r:id="rId1" xr:uid="{00000000-0004-0000-0200-000000000000}"/>
    <hyperlink ref="B32" r:id="rId2" xr:uid="{00000000-0004-0000-0200-000001000000}"/>
    <hyperlink ref="B34" r:id="rId3" xr:uid="{DD465904-9D5B-2F40-A6A9-AD77663A3094}"/>
    <hyperlink ref="A1" location="Зміст!A1" display="Зміст" xr:uid="{3230A3E0-E9AC-F246-9076-4D4894F00090}"/>
  </hyperlinks>
  <pageMargins left="0.7" right="0.7" top="0.75" bottom="0.75" header="0.3" footer="0.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X968"/>
  <sheetViews>
    <sheetView workbookViewId="0"/>
  </sheetViews>
  <sheetFormatPr baseColWidth="10" defaultColWidth="12.6640625" defaultRowHeight="15.75" customHeight="1"/>
  <cols>
    <col min="1" max="1" width="8.5" customWidth="1"/>
    <col min="2" max="2" width="28.6640625" customWidth="1"/>
    <col min="3" max="3" width="24.6640625" customWidth="1"/>
    <col min="4" max="4" width="22.1640625" bestFit="1" customWidth="1"/>
    <col min="5" max="5" width="13.6640625" customWidth="1"/>
    <col min="6" max="6" width="18.5" customWidth="1"/>
    <col min="7" max="7" width="33.1640625" customWidth="1"/>
    <col min="8" max="8" width="22.1640625" customWidth="1"/>
    <col min="9" max="9" width="23.83203125" customWidth="1"/>
    <col min="10" max="10" width="32.33203125" customWidth="1"/>
    <col min="16" max="16" width="14.6640625" customWidth="1"/>
  </cols>
  <sheetData>
    <row r="1" spans="1:24" ht="18">
      <c r="A1" s="327" t="s">
        <v>1315</v>
      </c>
    </row>
    <row r="2" spans="1:24" ht="23.25" customHeight="1">
      <c r="A2" s="368" t="s">
        <v>1343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45">
      <c r="A3" s="411" t="s">
        <v>0</v>
      </c>
      <c r="B3" s="411" t="s">
        <v>1</v>
      </c>
      <c r="C3" s="411" t="s">
        <v>64</v>
      </c>
      <c r="D3" s="411" t="s">
        <v>65</v>
      </c>
      <c r="E3" s="411" t="s">
        <v>66</v>
      </c>
      <c r="F3" s="411" t="s">
        <v>67</v>
      </c>
      <c r="G3" s="411" t="s">
        <v>540</v>
      </c>
      <c r="H3" s="411" t="s">
        <v>69</v>
      </c>
      <c r="I3" s="411" t="s">
        <v>541</v>
      </c>
      <c r="J3" s="412" t="s">
        <v>72</v>
      </c>
      <c r="K3" s="27"/>
      <c r="L3" s="27"/>
      <c r="M3" s="27"/>
      <c r="N3" s="27"/>
      <c r="O3" s="27"/>
      <c r="P3" s="27"/>
      <c r="Q3" s="3"/>
      <c r="R3" s="3"/>
      <c r="S3" s="3"/>
      <c r="T3" s="3"/>
      <c r="U3" s="3"/>
      <c r="V3" s="3"/>
      <c r="W3" s="3"/>
      <c r="X3" s="3"/>
    </row>
    <row r="4" spans="1:24" ht="15">
      <c r="A4" s="3">
        <v>1</v>
      </c>
      <c r="B4" s="30" t="s">
        <v>4</v>
      </c>
      <c r="C4" s="30" t="s">
        <v>542</v>
      </c>
      <c r="D4" s="21" t="s">
        <v>543</v>
      </c>
      <c r="E4" s="31">
        <v>1940</v>
      </c>
      <c r="F4" s="31"/>
      <c r="G4" s="30"/>
      <c r="H4" s="30">
        <v>12</v>
      </c>
      <c r="I4" s="30">
        <v>126</v>
      </c>
      <c r="J4" s="438"/>
      <c r="K4" s="27"/>
      <c r="L4" s="27"/>
      <c r="M4" s="27"/>
      <c r="N4" s="27"/>
      <c r="O4" s="27"/>
      <c r="P4" s="27"/>
      <c r="Q4" s="3"/>
      <c r="R4" s="3"/>
      <c r="S4" s="3"/>
      <c r="T4" s="3"/>
      <c r="U4" s="3"/>
      <c r="V4" s="3"/>
      <c r="W4" s="3"/>
      <c r="X4" s="3"/>
    </row>
    <row r="5" spans="1:24" ht="15">
      <c r="A5" s="3">
        <v>2</v>
      </c>
      <c r="B5" s="30" t="s">
        <v>4</v>
      </c>
      <c r="C5" s="30" t="s">
        <v>79</v>
      </c>
      <c r="D5" s="21" t="s">
        <v>80</v>
      </c>
      <c r="E5" s="31">
        <v>1944</v>
      </c>
      <c r="F5" s="31"/>
      <c r="G5" s="30">
        <v>18.7</v>
      </c>
      <c r="H5" s="30">
        <v>4</v>
      </c>
      <c r="I5" s="30">
        <v>20</v>
      </c>
      <c r="J5" s="438"/>
      <c r="K5" s="27"/>
      <c r="L5" s="27"/>
      <c r="M5" s="27"/>
      <c r="N5" s="27"/>
      <c r="O5" s="27"/>
      <c r="P5" s="27"/>
      <c r="Q5" s="3"/>
      <c r="R5" s="3"/>
      <c r="S5" s="3"/>
      <c r="T5" s="3"/>
      <c r="U5" s="3"/>
      <c r="V5" s="3"/>
      <c r="W5" s="3"/>
      <c r="X5" s="3"/>
    </row>
    <row r="6" spans="1:24" ht="15">
      <c r="A6" s="3">
        <v>3</v>
      </c>
      <c r="B6" s="30" t="s">
        <v>6</v>
      </c>
      <c r="C6" s="30" t="s">
        <v>544</v>
      </c>
      <c r="D6" s="21" t="s">
        <v>545</v>
      </c>
      <c r="E6" s="31">
        <v>1978</v>
      </c>
      <c r="F6" s="31"/>
      <c r="G6" s="30">
        <v>40.700000000000003</v>
      </c>
      <c r="H6" s="30">
        <v>3</v>
      </c>
      <c r="I6" s="30">
        <v>41</v>
      </c>
      <c r="J6" s="438"/>
      <c r="K6" s="27"/>
      <c r="L6" s="27"/>
      <c r="M6" s="27"/>
      <c r="N6" s="27"/>
      <c r="O6" s="27"/>
      <c r="P6" s="27"/>
      <c r="Q6" s="3"/>
      <c r="R6" s="3"/>
      <c r="S6" s="3"/>
      <c r="T6" s="3"/>
      <c r="U6" s="3"/>
      <c r="V6" s="3"/>
      <c r="W6" s="3"/>
      <c r="X6" s="3"/>
    </row>
    <row r="7" spans="1:24" ht="15">
      <c r="A7" s="3">
        <v>4</v>
      </c>
      <c r="B7" s="30" t="s">
        <v>6</v>
      </c>
      <c r="C7" s="30" t="s">
        <v>145</v>
      </c>
      <c r="D7" s="21" t="s">
        <v>146</v>
      </c>
      <c r="E7" s="31">
        <v>1981</v>
      </c>
      <c r="F7" s="31"/>
      <c r="G7" s="30">
        <v>30.2</v>
      </c>
      <c r="H7" s="30">
        <v>8</v>
      </c>
      <c r="I7" s="30">
        <v>79</v>
      </c>
      <c r="J7" s="438"/>
      <c r="K7" s="27"/>
      <c r="L7" s="27"/>
      <c r="M7" s="27"/>
      <c r="N7" s="27"/>
      <c r="O7" s="27"/>
      <c r="P7" s="27"/>
      <c r="Q7" s="3"/>
      <c r="R7" s="3"/>
      <c r="S7" s="3"/>
      <c r="T7" s="3"/>
      <c r="U7" s="3"/>
      <c r="V7" s="3"/>
      <c r="W7" s="3"/>
      <c r="X7" s="3"/>
    </row>
    <row r="8" spans="1:24" ht="15">
      <c r="A8" s="3">
        <v>5</v>
      </c>
      <c r="B8" s="30" t="s">
        <v>6</v>
      </c>
      <c r="C8" s="30" t="s">
        <v>87</v>
      </c>
      <c r="D8" s="21" t="s">
        <v>88</v>
      </c>
      <c r="E8" s="31">
        <v>1978</v>
      </c>
      <c r="F8" s="31"/>
      <c r="G8" s="30">
        <v>34</v>
      </c>
      <c r="H8" s="30">
        <v>12</v>
      </c>
      <c r="I8" s="30">
        <v>81</v>
      </c>
      <c r="J8" s="438"/>
      <c r="K8" s="27"/>
      <c r="L8" s="27"/>
      <c r="M8" s="27"/>
      <c r="N8" s="27"/>
      <c r="O8" s="27"/>
      <c r="P8" s="27"/>
      <c r="Q8" s="3"/>
      <c r="R8" s="3"/>
      <c r="S8" s="3"/>
      <c r="T8" s="3"/>
      <c r="U8" s="3"/>
      <c r="V8" s="3"/>
      <c r="W8" s="3"/>
      <c r="X8" s="3"/>
    </row>
    <row r="9" spans="1:24" ht="15">
      <c r="A9" s="3">
        <v>6</v>
      </c>
      <c r="B9" s="30" t="s">
        <v>6</v>
      </c>
      <c r="C9" s="30" t="s">
        <v>546</v>
      </c>
      <c r="D9" s="21" t="s">
        <v>547</v>
      </c>
      <c r="E9" s="31">
        <v>1962</v>
      </c>
      <c r="F9" s="31"/>
      <c r="G9" s="30">
        <v>135.5</v>
      </c>
      <c r="H9" s="30">
        <v>31</v>
      </c>
      <c r="I9" s="30">
        <v>203</v>
      </c>
      <c r="J9" s="438"/>
      <c r="K9" s="27"/>
      <c r="L9" s="27"/>
      <c r="M9" s="27"/>
      <c r="N9" s="27"/>
      <c r="O9" s="27"/>
      <c r="P9" s="27"/>
      <c r="Q9" s="3"/>
      <c r="R9" s="3"/>
      <c r="S9" s="3"/>
      <c r="T9" s="3"/>
      <c r="U9" s="3"/>
      <c r="V9" s="3"/>
      <c r="W9" s="3"/>
      <c r="X9" s="3"/>
    </row>
    <row r="10" spans="1:24" ht="15">
      <c r="A10" s="3">
        <v>7</v>
      </c>
      <c r="B10" s="30" t="s">
        <v>6</v>
      </c>
      <c r="C10" s="30" t="s">
        <v>548</v>
      </c>
      <c r="D10" s="21" t="s">
        <v>549</v>
      </c>
      <c r="E10" s="31">
        <v>1974</v>
      </c>
      <c r="F10" s="31"/>
      <c r="G10" s="30">
        <v>140</v>
      </c>
      <c r="H10" s="30">
        <v>20</v>
      </c>
      <c r="I10" s="30">
        <v>125</v>
      </c>
      <c r="J10" s="438"/>
      <c r="K10" s="27"/>
      <c r="L10" s="27"/>
      <c r="M10" s="27"/>
      <c r="N10" s="27"/>
      <c r="O10" s="27"/>
      <c r="P10" s="27"/>
      <c r="Q10" s="3"/>
      <c r="R10" s="3"/>
      <c r="S10" s="3"/>
      <c r="T10" s="3"/>
      <c r="U10" s="3"/>
      <c r="V10" s="3"/>
      <c r="W10" s="3"/>
      <c r="X10" s="3"/>
    </row>
    <row r="11" spans="1:24" ht="15">
      <c r="A11" s="3">
        <v>8</v>
      </c>
      <c r="B11" s="30" t="s">
        <v>6</v>
      </c>
      <c r="C11" s="8" t="s">
        <v>89</v>
      </c>
      <c r="D11" s="21" t="s">
        <v>90</v>
      </c>
      <c r="E11" s="31">
        <v>1952</v>
      </c>
      <c r="F11" s="31"/>
      <c r="G11" s="30">
        <v>492</v>
      </c>
      <c r="H11" s="30">
        <v>64</v>
      </c>
      <c r="I11" s="30">
        <v>717</v>
      </c>
      <c r="J11" s="438"/>
      <c r="K11" s="27"/>
      <c r="L11" s="27"/>
      <c r="M11" s="27"/>
      <c r="N11" s="27"/>
      <c r="O11" s="27"/>
      <c r="P11" s="27"/>
      <c r="Q11" s="3"/>
      <c r="R11" s="3"/>
      <c r="S11" s="3"/>
      <c r="T11" s="3"/>
      <c r="U11" s="3"/>
      <c r="V11" s="3"/>
      <c r="W11" s="3"/>
      <c r="X11" s="3"/>
    </row>
    <row r="12" spans="1:24" ht="15">
      <c r="A12" s="3">
        <v>9</v>
      </c>
      <c r="B12" s="30" t="s">
        <v>6</v>
      </c>
      <c r="C12" s="30" t="s">
        <v>550</v>
      </c>
      <c r="D12" s="21" t="s">
        <v>551</v>
      </c>
      <c r="E12" s="31">
        <v>1970</v>
      </c>
      <c r="F12" s="32"/>
      <c r="G12" s="8">
        <v>81</v>
      </c>
      <c r="H12" s="8">
        <v>8</v>
      </c>
      <c r="I12" s="8">
        <v>97</v>
      </c>
      <c r="J12" s="245"/>
      <c r="K12" s="27"/>
      <c r="L12" s="27"/>
      <c r="M12" s="27"/>
      <c r="N12" s="27"/>
      <c r="O12" s="27"/>
      <c r="P12" s="27"/>
      <c r="Q12" s="3"/>
      <c r="R12" s="3"/>
      <c r="S12" s="3"/>
      <c r="T12" s="3"/>
      <c r="U12" s="3"/>
      <c r="V12" s="3"/>
      <c r="W12" s="3"/>
      <c r="X12" s="3"/>
    </row>
    <row r="13" spans="1:24" ht="14">
      <c r="A13" s="3">
        <v>10</v>
      </c>
      <c r="B13" s="8" t="s">
        <v>12</v>
      </c>
      <c r="C13" s="8" t="s">
        <v>552</v>
      </c>
      <c r="D13" s="8" t="s">
        <v>553</v>
      </c>
      <c r="E13" s="32">
        <v>1989</v>
      </c>
      <c r="F13" s="32"/>
      <c r="G13" s="8"/>
      <c r="H13" s="8">
        <v>2</v>
      </c>
      <c r="I13" s="8">
        <v>22</v>
      </c>
      <c r="J13" s="245"/>
      <c r="K13" s="27"/>
      <c r="L13" s="27"/>
      <c r="M13" s="27"/>
      <c r="N13" s="27"/>
      <c r="O13" s="27"/>
      <c r="P13" s="27"/>
      <c r="Q13" s="3"/>
      <c r="R13" s="3"/>
      <c r="S13" s="3"/>
      <c r="T13" s="3"/>
      <c r="U13" s="3"/>
      <c r="V13" s="3"/>
      <c r="W13" s="3"/>
      <c r="X13" s="3"/>
    </row>
    <row r="14" spans="1:24" ht="14">
      <c r="A14" s="3">
        <v>11</v>
      </c>
      <c r="B14" s="8" t="s">
        <v>12</v>
      </c>
      <c r="C14" s="8" t="s">
        <v>554</v>
      </c>
      <c r="D14" s="8" t="s">
        <v>555</v>
      </c>
      <c r="E14" s="32">
        <v>1986</v>
      </c>
      <c r="F14" s="32"/>
      <c r="G14" s="8"/>
      <c r="H14" s="8">
        <v>4</v>
      </c>
      <c r="I14" s="8">
        <v>30</v>
      </c>
      <c r="J14" s="245"/>
      <c r="K14" s="27"/>
      <c r="L14" s="27"/>
      <c r="M14" s="27"/>
      <c r="N14" s="27"/>
      <c r="O14" s="27"/>
      <c r="P14" s="27"/>
      <c r="Q14" s="3"/>
      <c r="R14" s="3"/>
      <c r="S14" s="3"/>
      <c r="T14" s="3"/>
      <c r="U14" s="3"/>
      <c r="V14" s="3"/>
      <c r="W14" s="3"/>
      <c r="X14" s="3"/>
    </row>
    <row r="15" spans="1:24" ht="14">
      <c r="A15" s="3">
        <v>12</v>
      </c>
      <c r="B15" s="8" t="s">
        <v>12</v>
      </c>
      <c r="C15" s="8" t="s">
        <v>556</v>
      </c>
      <c r="D15" s="8" t="s">
        <v>557</v>
      </c>
      <c r="E15" s="32">
        <v>1988</v>
      </c>
      <c r="F15" s="32"/>
      <c r="G15" s="8"/>
      <c r="H15" s="8">
        <v>3</v>
      </c>
      <c r="I15" s="8">
        <v>9</v>
      </c>
      <c r="J15" s="245"/>
      <c r="K15" s="27"/>
      <c r="L15" s="27"/>
      <c r="M15" s="27"/>
      <c r="N15" s="27"/>
      <c r="O15" s="27"/>
      <c r="P15" s="27"/>
      <c r="Q15" s="3"/>
      <c r="R15" s="3"/>
      <c r="S15" s="3"/>
      <c r="T15" s="3"/>
      <c r="U15" s="3"/>
      <c r="V15" s="3"/>
      <c r="W15" s="3"/>
      <c r="X15" s="3"/>
    </row>
    <row r="16" spans="1:24" ht="14">
      <c r="A16" s="3">
        <v>13</v>
      </c>
      <c r="B16" s="8" t="s">
        <v>12</v>
      </c>
      <c r="C16" s="8" t="s">
        <v>558</v>
      </c>
      <c r="D16" s="8" t="s">
        <v>559</v>
      </c>
      <c r="E16" s="32">
        <v>1993</v>
      </c>
      <c r="F16" s="32"/>
      <c r="G16" s="8"/>
      <c r="H16" s="8">
        <v>6</v>
      </c>
      <c r="I16" s="8">
        <v>7</v>
      </c>
      <c r="J16" s="245"/>
      <c r="K16" s="27"/>
      <c r="L16" s="27"/>
      <c r="M16" s="27"/>
      <c r="N16" s="27"/>
      <c r="O16" s="27"/>
      <c r="P16" s="27"/>
      <c r="Q16" s="3"/>
      <c r="R16" s="3"/>
      <c r="S16" s="3"/>
      <c r="T16" s="3"/>
      <c r="U16" s="3"/>
      <c r="V16" s="3"/>
      <c r="W16" s="3"/>
      <c r="X16" s="3"/>
    </row>
    <row r="17" spans="1:24" ht="14">
      <c r="A17" s="3">
        <v>14</v>
      </c>
      <c r="B17" s="8" t="s">
        <v>12</v>
      </c>
      <c r="C17" s="8" t="s">
        <v>560</v>
      </c>
      <c r="D17" s="8" t="s">
        <v>561</v>
      </c>
      <c r="E17" s="32">
        <v>1985</v>
      </c>
      <c r="F17" s="32"/>
      <c r="G17" s="8"/>
      <c r="H17" s="8">
        <v>16</v>
      </c>
      <c r="I17" s="8">
        <v>54</v>
      </c>
      <c r="J17" s="245"/>
      <c r="K17" s="27"/>
      <c r="L17" s="27"/>
      <c r="M17" s="27"/>
      <c r="N17" s="27"/>
      <c r="O17" s="27"/>
      <c r="P17" s="27"/>
      <c r="Q17" s="3"/>
      <c r="R17" s="3"/>
      <c r="S17" s="3"/>
      <c r="T17" s="3"/>
      <c r="U17" s="3"/>
      <c r="V17" s="3"/>
      <c r="W17" s="3"/>
      <c r="X17" s="3"/>
    </row>
    <row r="18" spans="1:24" ht="14">
      <c r="A18" s="3">
        <v>15</v>
      </c>
      <c r="B18" s="8" t="s">
        <v>12</v>
      </c>
      <c r="C18" s="8" t="s">
        <v>562</v>
      </c>
      <c r="D18" s="8" t="s">
        <v>563</v>
      </c>
      <c r="E18" s="32">
        <v>1988</v>
      </c>
      <c r="F18" s="32"/>
      <c r="G18" s="8">
        <v>63</v>
      </c>
      <c r="H18" s="8">
        <v>7</v>
      </c>
      <c r="I18" s="8">
        <v>41</v>
      </c>
      <c r="J18" s="245"/>
      <c r="K18" s="27"/>
      <c r="L18" s="27"/>
      <c r="M18" s="27"/>
      <c r="N18" s="27"/>
      <c r="O18" s="27"/>
      <c r="P18" s="27"/>
      <c r="Q18" s="3"/>
      <c r="R18" s="3"/>
      <c r="S18" s="3"/>
      <c r="T18" s="3"/>
      <c r="U18" s="3"/>
      <c r="V18" s="3"/>
      <c r="W18" s="3"/>
      <c r="X18" s="3"/>
    </row>
    <row r="19" spans="1:24" ht="14">
      <c r="A19" s="3">
        <v>16</v>
      </c>
      <c r="B19" s="8" t="s">
        <v>12</v>
      </c>
      <c r="C19" s="8" t="s">
        <v>564</v>
      </c>
      <c r="D19" s="8" t="s">
        <v>565</v>
      </c>
      <c r="E19" s="32">
        <v>1986</v>
      </c>
      <c r="F19" s="32"/>
      <c r="G19" s="8"/>
      <c r="H19" s="8"/>
      <c r="I19" s="8"/>
      <c r="J19" s="245"/>
      <c r="K19" s="27"/>
      <c r="L19" s="27"/>
      <c r="M19" s="27"/>
      <c r="N19" s="27"/>
      <c r="O19" s="27"/>
      <c r="P19" s="27"/>
      <c r="Q19" s="3"/>
      <c r="R19" s="3"/>
      <c r="S19" s="3"/>
      <c r="T19" s="3"/>
      <c r="U19" s="3"/>
      <c r="V19" s="3"/>
      <c r="W19" s="3"/>
      <c r="X19" s="3"/>
    </row>
    <row r="20" spans="1:24" ht="14">
      <c r="A20" s="3">
        <v>17</v>
      </c>
      <c r="B20" s="8" t="s">
        <v>12</v>
      </c>
      <c r="C20" s="8" t="s">
        <v>103</v>
      </c>
      <c r="D20" s="8" t="s">
        <v>104</v>
      </c>
      <c r="E20" s="32">
        <v>1941</v>
      </c>
      <c r="F20" s="32">
        <v>1948</v>
      </c>
      <c r="G20" s="8">
        <v>257</v>
      </c>
      <c r="H20" s="8">
        <v>10</v>
      </c>
      <c r="I20" s="8">
        <v>134</v>
      </c>
      <c r="J20" s="245"/>
      <c r="K20" s="27"/>
      <c r="L20" s="27"/>
      <c r="M20" s="27"/>
      <c r="N20" s="27"/>
      <c r="O20" s="27"/>
      <c r="P20" s="27"/>
      <c r="Q20" s="3"/>
      <c r="R20" s="3"/>
      <c r="S20" s="3"/>
      <c r="T20" s="3"/>
      <c r="U20" s="3"/>
      <c r="V20" s="3"/>
      <c r="W20" s="3"/>
      <c r="X20" s="3"/>
    </row>
    <row r="21" spans="1:24" ht="14">
      <c r="A21" s="3">
        <v>18</v>
      </c>
      <c r="B21" s="8" t="s">
        <v>12</v>
      </c>
      <c r="C21" s="8" t="s">
        <v>566</v>
      </c>
      <c r="D21" s="8" t="s">
        <v>567</v>
      </c>
      <c r="E21" s="32">
        <v>1987</v>
      </c>
      <c r="F21" s="32"/>
      <c r="G21" s="8">
        <v>23.4</v>
      </c>
      <c r="H21" s="8">
        <v>4</v>
      </c>
      <c r="I21" s="8">
        <v>22</v>
      </c>
      <c r="J21" s="245"/>
      <c r="K21" s="27"/>
      <c r="L21" s="27"/>
      <c r="M21" s="27"/>
      <c r="N21" s="27"/>
      <c r="O21" s="27"/>
      <c r="P21" s="27"/>
      <c r="Q21" s="3"/>
      <c r="R21" s="3"/>
      <c r="S21" s="3"/>
      <c r="T21" s="3"/>
      <c r="U21" s="3"/>
      <c r="V21" s="3"/>
      <c r="W21" s="3"/>
      <c r="X21" s="3"/>
    </row>
    <row r="22" spans="1:24" ht="14">
      <c r="A22" s="3">
        <v>19</v>
      </c>
      <c r="B22" s="8" t="s">
        <v>12</v>
      </c>
      <c r="C22" s="8" t="s">
        <v>568</v>
      </c>
      <c r="D22" s="8" t="s">
        <v>569</v>
      </c>
      <c r="E22" s="32">
        <v>1990</v>
      </c>
      <c r="F22" s="32"/>
      <c r="G22" s="8"/>
      <c r="H22" s="8">
        <v>2</v>
      </c>
      <c r="I22" s="8">
        <v>7</v>
      </c>
      <c r="J22" s="245"/>
      <c r="K22" s="27"/>
      <c r="L22" s="27"/>
      <c r="M22" s="27"/>
      <c r="N22" s="27"/>
      <c r="O22" s="27"/>
      <c r="P22" s="27"/>
      <c r="Q22" s="3"/>
      <c r="R22" s="3"/>
      <c r="S22" s="3"/>
      <c r="T22" s="3"/>
      <c r="U22" s="3"/>
      <c r="V22" s="3"/>
      <c r="W22" s="3"/>
      <c r="X22" s="3"/>
    </row>
    <row r="23" spans="1:24" ht="14">
      <c r="A23" s="3">
        <v>20</v>
      </c>
      <c r="B23" s="8" t="s">
        <v>530</v>
      </c>
      <c r="C23" s="8" t="s">
        <v>101</v>
      </c>
      <c r="D23" s="8" t="s">
        <v>102</v>
      </c>
      <c r="E23" s="32">
        <v>1984</v>
      </c>
      <c r="F23" s="32"/>
      <c r="G23" s="8"/>
      <c r="H23" s="8">
        <v>6</v>
      </c>
      <c r="I23" s="8">
        <v>49</v>
      </c>
      <c r="J23" s="245"/>
      <c r="K23" s="27"/>
      <c r="L23" s="27"/>
      <c r="M23" s="27"/>
      <c r="N23" s="27"/>
      <c r="O23" s="27"/>
      <c r="P23" s="27"/>
      <c r="Q23" s="3"/>
      <c r="R23" s="3"/>
      <c r="S23" s="3"/>
      <c r="T23" s="3"/>
      <c r="U23" s="3"/>
      <c r="V23" s="3"/>
      <c r="W23" s="3"/>
      <c r="X23" s="3"/>
    </row>
    <row r="24" spans="1:24" ht="14">
      <c r="A24" s="3">
        <v>21</v>
      </c>
      <c r="B24" s="8" t="s">
        <v>28</v>
      </c>
      <c r="C24" s="8" t="s">
        <v>570</v>
      </c>
      <c r="D24" s="8" t="s">
        <v>302</v>
      </c>
      <c r="E24" s="32">
        <v>1953</v>
      </c>
      <c r="F24" s="32"/>
      <c r="G24" s="8"/>
      <c r="H24" s="8">
        <v>20</v>
      </c>
      <c r="I24" s="8">
        <v>363</v>
      </c>
      <c r="J24" s="245"/>
      <c r="K24" s="27"/>
      <c r="L24" s="27"/>
      <c r="M24" s="27"/>
      <c r="N24" s="27"/>
      <c r="O24" s="27"/>
      <c r="P24" s="27"/>
      <c r="Q24" s="3"/>
      <c r="R24" s="3"/>
      <c r="S24" s="3"/>
      <c r="T24" s="3"/>
      <c r="U24" s="3"/>
      <c r="V24" s="3"/>
      <c r="W24" s="3"/>
      <c r="X24" s="3"/>
    </row>
    <row r="25" spans="1:24" ht="14">
      <c r="A25" s="3">
        <v>22</v>
      </c>
      <c r="B25" s="8" t="s">
        <v>20</v>
      </c>
      <c r="C25" s="8" t="s">
        <v>129</v>
      </c>
      <c r="D25" s="8" t="s">
        <v>130</v>
      </c>
      <c r="E25" s="32">
        <v>1965</v>
      </c>
      <c r="F25" s="32"/>
      <c r="G25" s="8"/>
      <c r="H25" s="8">
        <v>4</v>
      </c>
      <c r="I25" s="8">
        <v>45</v>
      </c>
      <c r="J25" s="245"/>
      <c r="K25" s="27"/>
      <c r="L25" s="27"/>
      <c r="M25" s="27"/>
      <c r="N25" s="27"/>
      <c r="O25" s="27"/>
      <c r="P25" s="27"/>
      <c r="Q25" s="3"/>
      <c r="R25" s="3"/>
      <c r="S25" s="3"/>
      <c r="T25" s="3"/>
      <c r="U25" s="3"/>
      <c r="V25" s="3"/>
      <c r="W25" s="3"/>
      <c r="X25" s="3"/>
    </row>
    <row r="26" spans="1:24" ht="14">
      <c r="A26" s="3">
        <v>23</v>
      </c>
      <c r="B26" s="8" t="s">
        <v>54</v>
      </c>
      <c r="C26" s="8" t="s">
        <v>571</v>
      </c>
      <c r="D26" s="8" t="s">
        <v>572</v>
      </c>
      <c r="E26" s="32">
        <v>2008</v>
      </c>
      <c r="F26" s="32"/>
      <c r="G26" s="8">
        <v>7.7</v>
      </c>
      <c r="H26" s="8">
        <v>1</v>
      </c>
      <c r="I26" s="8">
        <v>9</v>
      </c>
      <c r="J26" s="245">
        <v>2.2000000000000002</v>
      </c>
      <c r="K26" s="27"/>
      <c r="L26" s="27"/>
      <c r="M26" s="27"/>
      <c r="N26" s="27"/>
      <c r="O26" s="27"/>
      <c r="P26" s="27"/>
      <c r="Q26" s="3"/>
      <c r="R26" s="3"/>
      <c r="S26" s="3"/>
      <c r="T26" s="3"/>
      <c r="U26" s="3"/>
      <c r="V26" s="3"/>
      <c r="W26" s="3"/>
      <c r="X26" s="3"/>
    </row>
    <row r="27" spans="1:24" ht="14">
      <c r="A27" s="3">
        <v>24</v>
      </c>
      <c r="B27" s="8" t="s">
        <v>34</v>
      </c>
      <c r="C27" s="8" t="s">
        <v>573</v>
      </c>
      <c r="D27" s="8" t="s">
        <v>574</v>
      </c>
      <c r="E27" s="32">
        <v>1947</v>
      </c>
      <c r="F27" s="32" t="s">
        <v>575</v>
      </c>
      <c r="G27" s="8"/>
      <c r="H27" s="8">
        <v>0</v>
      </c>
      <c r="I27" s="8"/>
      <c r="J27" s="245"/>
      <c r="K27" s="27"/>
      <c r="L27" s="27"/>
      <c r="M27" s="27"/>
      <c r="N27" s="27"/>
      <c r="O27" s="27"/>
      <c r="P27" s="27"/>
      <c r="Q27" s="3"/>
      <c r="R27" s="3"/>
      <c r="S27" s="3"/>
      <c r="T27" s="3"/>
      <c r="U27" s="3"/>
      <c r="V27" s="3"/>
      <c r="W27" s="3"/>
      <c r="X27" s="3"/>
    </row>
    <row r="28" spans="1:24" ht="14">
      <c r="A28" s="3">
        <v>25</v>
      </c>
      <c r="B28" s="8" t="s">
        <v>34</v>
      </c>
      <c r="C28" s="8" t="s">
        <v>576</v>
      </c>
      <c r="D28" s="8" t="s">
        <v>577</v>
      </c>
      <c r="E28" s="32">
        <v>1949</v>
      </c>
      <c r="F28" s="32"/>
      <c r="G28" s="8">
        <v>6.5</v>
      </c>
      <c r="H28" s="8">
        <v>1</v>
      </c>
      <c r="I28" s="8">
        <v>9</v>
      </c>
      <c r="J28" s="245"/>
      <c r="K28" s="27"/>
      <c r="L28" s="27"/>
      <c r="M28" s="27"/>
      <c r="N28" s="27"/>
      <c r="O28" s="27"/>
      <c r="P28" s="27"/>
      <c r="Q28" s="3"/>
      <c r="R28" s="3"/>
      <c r="S28" s="3"/>
      <c r="T28" s="3"/>
      <c r="U28" s="3"/>
      <c r="V28" s="3"/>
      <c r="W28" s="3"/>
      <c r="X28" s="3"/>
    </row>
    <row r="29" spans="1:24" ht="14">
      <c r="A29" s="3">
        <v>26</v>
      </c>
      <c r="B29" s="8" t="s">
        <v>34</v>
      </c>
      <c r="C29" s="8" t="s">
        <v>578</v>
      </c>
      <c r="D29" s="8" t="s">
        <v>579</v>
      </c>
      <c r="E29" s="32">
        <v>1955</v>
      </c>
      <c r="F29" s="32">
        <v>1991</v>
      </c>
      <c r="G29" s="8">
        <v>66</v>
      </c>
      <c r="H29" s="8">
        <v>5</v>
      </c>
      <c r="I29" s="8">
        <v>70</v>
      </c>
      <c r="J29" s="245"/>
      <c r="K29" s="27"/>
      <c r="L29" s="27"/>
      <c r="M29" s="27"/>
      <c r="N29" s="27"/>
      <c r="O29" s="27"/>
      <c r="P29" s="27"/>
      <c r="Q29" s="3"/>
      <c r="R29" s="3"/>
      <c r="S29" s="3"/>
      <c r="T29" s="3"/>
      <c r="U29" s="3"/>
      <c r="V29" s="3"/>
      <c r="W29" s="3"/>
      <c r="X29" s="3"/>
    </row>
    <row r="30" spans="1:24" ht="14">
      <c r="A30" s="3">
        <v>27</v>
      </c>
      <c r="B30" s="8" t="s">
        <v>34</v>
      </c>
      <c r="C30" s="8" t="s">
        <v>580</v>
      </c>
      <c r="D30" s="8" t="s">
        <v>581</v>
      </c>
      <c r="E30" s="32">
        <v>1937</v>
      </c>
      <c r="F30" s="32" t="s">
        <v>582</v>
      </c>
      <c r="G30" s="8">
        <v>23.8</v>
      </c>
      <c r="H30" s="8">
        <v>0</v>
      </c>
      <c r="I30" s="8"/>
      <c r="J30" s="245"/>
      <c r="K30" s="27"/>
      <c r="L30" s="27"/>
      <c r="M30" s="27"/>
      <c r="N30" s="27"/>
      <c r="O30" s="27"/>
      <c r="P30" s="27"/>
      <c r="Q30" s="3"/>
      <c r="R30" s="3"/>
      <c r="S30" s="3"/>
      <c r="T30" s="3"/>
      <c r="U30" s="3"/>
      <c r="V30" s="3"/>
      <c r="W30" s="3"/>
      <c r="X30" s="3"/>
    </row>
    <row r="31" spans="1:24" ht="14">
      <c r="A31" s="3">
        <v>28</v>
      </c>
      <c r="B31" s="8" t="s">
        <v>34</v>
      </c>
      <c r="C31" s="8" t="s">
        <v>583</v>
      </c>
      <c r="D31" s="8" t="s">
        <v>584</v>
      </c>
      <c r="E31" s="32">
        <v>1938</v>
      </c>
      <c r="F31" s="32">
        <v>1997</v>
      </c>
      <c r="G31" s="8">
        <v>14</v>
      </c>
      <c r="H31" s="8">
        <v>1</v>
      </c>
      <c r="I31" s="8">
        <v>17</v>
      </c>
      <c r="J31" s="245"/>
      <c r="K31" s="27"/>
      <c r="L31" s="27"/>
      <c r="M31" s="27"/>
      <c r="N31" s="27"/>
      <c r="O31" s="27"/>
      <c r="P31" s="27"/>
      <c r="Q31" s="3"/>
      <c r="R31" s="3"/>
      <c r="S31" s="3"/>
      <c r="T31" s="3"/>
      <c r="U31" s="3"/>
      <c r="V31" s="3"/>
      <c r="W31" s="3"/>
      <c r="X31" s="3"/>
    </row>
    <row r="32" spans="1:24" ht="14">
      <c r="A32" s="3">
        <v>29</v>
      </c>
      <c r="B32" s="8" t="s">
        <v>34</v>
      </c>
      <c r="C32" s="8" t="s">
        <v>321</v>
      </c>
      <c r="D32" s="8" t="s">
        <v>322</v>
      </c>
      <c r="E32" s="32">
        <v>1952</v>
      </c>
      <c r="F32" s="32"/>
      <c r="G32" s="8">
        <v>37</v>
      </c>
      <c r="H32" s="8">
        <v>3</v>
      </c>
      <c r="I32" s="8">
        <v>32</v>
      </c>
      <c r="J32" s="245"/>
      <c r="K32" s="27"/>
      <c r="L32" s="27"/>
      <c r="M32" s="27"/>
      <c r="N32" s="27"/>
      <c r="O32" s="27"/>
      <c r="P32" s="27"/>
      <c r="Q32" s="3"/>
      <c r="R32" s="3"/>
      <c r="S32" s="3"/>
      <c r="T32" s="3"/>
      <c r="U32" s="3"/>
      <c r="V32" s="3"/>
      <c r="W32" s="3"/>
      <c r="X32" s="3"/>
    </row>
    <row r="33" spans="1:24" ht="14">
      <c r="A33" s="3">
        <v>30</v>
      </c>
      <c r="B33" s="8" t="s">
        <v>34</v>
      </c>
      <c r="C33" s="8" t="s">
        <v>585</v>
      </c>
      <c r="D33" s="8" t="s">
        <v>586</v>
      </c>
      <c r="E33" s="32">
        <v>1950</v>
      </c>
      <c r="F33" s="32"/>
      <c r="G33" s="8">
        <v>8</v>
      </c>
      <c r="H33" s="8">
        <v>1</v>
      </c>
      <c r="I33" s="8">
        <v>12</v>
      </c>
      <c r="J33" s="245"/>
      <c r="K33" s="27"/>
      <c r="L33" s="27"/>
      <c r="M33" s="27"/>
      <c r="N33" s="27"/>
      <c r="O33" s="27"/>
      <c r="P33" s="27"/>
      <c r="Q33" s="3"/>
      <c r="R33" s="3"/>
      <c r="S33" s="3"/>
      <c r="T33" s="3"/>
      <c r="U33" s="3"/>
      <c r="V33" s="3"/>
      <c r="W33" s="3"/>
      <c r="X33" s="3"/>
    </row>
    <row r="34" spans="1:24" ht="14">
      <c r="A34" s="3">
        <v>31</v>
      </c>
      <c r="B34" s="8" t="s">
        <v>34</v>
      </c>
      <c r="C34" s="8" t="s">
        <v>587</v>
      </c>
      <c r="D34" s="8" t="s">
        <v>588</v>
      </c>
      <c r="E34" s="32">
        <v>1951</v>
      </c>
      <c r="F34" s="32"/>
      <c r="G34" s="8"/>
      <c r="H34" s="8">
        <v>3</v>
      </c>
      <c r="I34" s="8">
        <v>30</v>
      </c>
      <c r="J34" s="245"/>
      <c r="K34" s="27"/>
      <c r="L34" s="27"/>
      <c r="M34" s="27"/>
      <c r="N34" s="27"/>
      <c r="O34" s="27"/>
      <c r="P34" s="27"/>
      <c r="Q34" s="3"/>
      <c r="R34" s="3"/>
      <c r="S34" s="3"/>
      <c r="T34" s="3"/>
      <c r="U34" s="3"/>
      <c r="V34" s="3"/>
      <c r="W34" s="3"/>
      <c r="X34" s="3"/>
    </row>
    <row r="35" spans="1:24" ht="14">
      <c r="A35" s="3">
        <v>32</v>
      </c>
      <c r="B35" s="8" t="s">
        <v>34</v>
      </c>
      <c r="C35" s="8" t="s">
        <v>589</v>
      </c>
      <c r="D35" s="8" t="s">
        <v>590</v>
      </c>
      <c r="E35" s="32">
        <v>2012</v>
      </c>
      <c r="F35" s="32"/>
      <c r="G35" s="8">
        <v>28</v>
      </c>
      <c r="H35" s="8">
        <v>4</v>
      </c>
      <c r="I35" s="8">
        <v>12</v>
      </c>
      <c r="J35" s="245"/>
      <c r="K35" s="27"/>
      <c r="L35" s="27"/>
      <c r="M35" s="27"/>
      <c r="N35" s="27"/>
      <c r="O35" s="27"/>
      <c r="P35" s="27"/>
      <c r="Q35" s="3"/>
      <c r="R35" s="3"/>
      <c r="S35" s="3"/>
      <c r="T35" s="3"/>
      <c r="U35" s="3"/>
      <c r="V35" s="3"/>
      <c r="W35" s="3"/>
      <c r="X35" s="3"/>
    </row>
    <row r="36" spans="1:24" ht="14">
      <c r="A36" s="3">
        <v>33</v>
      </c>
      <c r="B36" s="8" t="s">
        <v>34</v>
      </c>
      <c r="C36" s="8" t="s">
        <v>331</v>
      </c>
      <c r="D36" s="8" t="s">
        <v>332</v>
      </c>
      <c r="E36" s="32">
        <v>1933</v>
      </c>
      <c r="F36" s="32"/>
      <c r="G36" s="8">
        <v>40.4</v>
      </c>
      <c r="H36" s="8">
        <v>4</v>
      </c>
      <c r="I36" s="8">
        <v>125</v>
      </c>
      <c r="J36" s="245"/>
      <c r="K36" s="27"/>
      <c r="L36" s="27"/>
      <c r="M36" s="27"/>
      <c r="N36" s="27"/>
      <c r="O36" s="27"/>
      <c r="P36" s="27"/>
      <c r="Q36" s="3"/>
      <c r="R36" s="3"/>
      <c r="S36" s="3"/>
      <c r="T36" s="3"/>
      <c r="U36" s="3"/>
      <c r="V36" s="3"/>
      <c r="W36" s="3"/>
      <c r="X36" s="3"/>
    </row>
    <row r="37" spans="1:24" ht="14">
      <c r="A37" s="3">
        <v>34</v>
      </c>
      <c r="B37" s="8" t="s">
        <v>34</v>
      </c>
      <c r="C37" s="8" t="s">
        <v>591</v>
      </c>
      <c r="D37" s="8" t="s">
        <v>592</v>
      </c>
      <c r="E37" s="32">
        <v>1950</v>
      </c>
      <c r="F37" s="32"/>
      <c r="G37" s="8">
        <v>21</v>
      </c>
      <c r="H37" s="8">
        <v>3</v>
      </c>
      <c r="I37" s="8">
        <v>25</v>
      </c>
      <c r="J37" s="245"/>
      <c r="K37" s="27"/>
      <c r="L37" s="27"/>
      <c r="M37" s="27"/>
      <c r="N37" s="27"/>
      <c r="O37" s="27"/>
      <c r="P37" s="27"/>
      <c r="Q37" s="3"/>
      <c r="R37" s="3"/>
      <c r="S37" s="3"/>
      <c r="T37" s="3"/>
      <c r="U37" s="3"/>
      <c r="V37" s="3"/>
      <c r="W37" s="3"/>
      <c r="X37" s="3"/>
    </row>
    <row r="38" spans="1:24" ht="14">
      <c r="A38" s="3">
        <v>35</v>
      </c>
      <c r="B38" s="8" t="s">
        <v>34</v>
      </c>
      <c r="C38" s="8" t="s">
        <v>335</v>
      </c>
      <c r="D38" s="8" t="s">
        <v>593</v>
      </c>
      <c r="E38" s="32">
        <v>1940</v>
      </c>
      <c r="F38" s="32"/>
      <c r="G38" s="8">
        <v>42</v>
      </c>
      <c r="H38" s="8">
        <v>3</v>
      </c>
      <c r="I38" s="8">
        <v>88</v>
      </c>
      <c r="J38" s="245"/>
      <c r="K38" s="27"/>
      <c r="L38" s="27"/>
      <c r="M38" s="27"/>
      <c r="N38" s="27"/>
      <c r="O38" s="27"/>
      <c r="P38" s="27"/>
      <c r="Q38" s="3"/>
      <c r="R38" s="3"/>
      <c r="S38" s="3"/>
      <c r="T38" s="3"/>
      <c r="U38" s="3"/>
      <c r="V38" s="3"/>
      <c r="W38" s="3"/>
      <c r="X38" s="3"/>
    </row>
    <row r="39" spans="1:24" ht="14">
      <c r="A39" s="3">
        <v>36</v>
      </c>
      <c r="B39" s="8" t="s">
        <v>34</v>
      </c>
      <c r="C39" s="8" t="s">
        <v>594</v>
      </c>
      <c r="D39" s="8" t="s">
        <v>595</v>
      </c>
      <c r="E39" s="32">
        <v>1953</v>
      </c>
      <c r="F39" s="32"/>
      <c r="G39" s="8">
        <v>18.399999999999999</v>
      </c>
      <c r="H39" s="8">
        <v>4</v>
      </c>
      <c r="I39" s="8">
        <v>33</v>
      </c>
      <c r="J39" s="245"/>
      <c r="K39" s="27"/>
      <c r="L39" s="27"/>
      <c r="M39" s="27"/>
      <c r="N39" s="27"/>
      <c r="O39" s="27"/>
      <c r="P39" s="27"/>
      <c r="Q39" s="3"/>
      <c r="R39" s="3"/>
      <c r="S39" s="3"/>
      <c r="T39" s="3"/>
      <c r="U39" s="3"/>
      <c r="V39" s="3"/>
      <c r="W39" s="3"/>
      <c r="X39" s="3"/>
    </row>
    <row r="40" spans="1:24" ht="14">
      <c r="A40" s="3">
        <v>37</v>
      </c>
      <c r="B40" s="8" t="s">
        <v>34</v>
      </c>
      <c r="C40" s="8" t="s">
        <v>596</v>
      </c>
      <c r="D40" s="8" t="s">
        <v>597</v>
      </c>
      <c r="E40" s="32" t="s">
        <v>582</v>
      </c>
      <c r="F40" s="8"/>
      <c r="G40" s="8"/>
      <c r="H40" s="8">
        <v>1</v>
      </c>
      <c r="I40" s="8"/>
      <c r="J40" s="245"/>
      <c r="K40" s="27"/>
      <c r="L40" s="27"/>
      <c r="M40" s="27"/>
      <c r="N40" s="27"/>
      <c r="O40" s="27"/>
      <c r="P40" s="27"/>
      <c r="Q40" s="3"/>
      <c r="R40" s="3"/>
      <c r="S40" s="3"/>
      <c r="T40" s="3"/>
      <c r="U40" s="3"/>
      <c r="V40" s="3"/>
      <c r="W40" s="3"/>
      <c r="X40" s="3"/>
    </row>
    <row r="41" spans="1:24" ht="14">
      <c r="A41" s="3">
        <v>38</v>
      </c>
      <c r="B41" s="8" t="s">
        <v>34</v>
      </c>
      <c r="C41" s="8" t="s">
        <v>333</v>
      </c>
      <c r="D41" s="8" t="s">
        <v>334</v>
      </c>
      <c r="E41" s="32">
        <v>1937</v>
      </c>
      <c r="F41" s="32"/>
      <c r="G41" s="8">
        <v>38.700000000000003</v>
      </c>
      <c r="H41" s="8">
        <v>3</v>
      </c>
      <c r="I41" s="8">
        <v>75</v>
      </c>
      <c r="J41" s="245"/>
      <c r="K41" s="27"/>
      <c r="L41" s="27"/>
      <c r="M41" s="27"/>
      <c r="N41" s="27"/>
      <c r="O41" s="27"/>
      <c r="P41" s="27"/>
      <c r="Q41" s="3"/>
      <c r="R41" s="3"/>
      <c r="S41" s="3"/>
      <c r="T41" s="3"/>
      <c r="U41" s="3"/>
      <c r="V41" s="3"/>
      <c r="W41" s="3"/>
      <c r="X41" s="3"/>
    </row>
    <row r="42" spans="1:24" ht="14">
      <c r="A42" s="3">
        <v>39</v>
      </c>
      <c r="B42" s="8" t="s">
        <v>34</v>
      </c>
      <c r="C42" s="8" t="s">
        <v>598</v>
      </c>
      <c r="D42" s="8" t="s">
        <v>599</v>
      </c>
      <c r="E42" s="32">
        <v>1939</v>
      </c>
      <c r="F42" s="32"/>
      <c r="G42" s="8">
        <v>12.2</v>
      </c>
      <c r="H42" s="8">
        <v>1</v>
      </c>
      <c r="I42" s="8">
        <v>15</v>
      </c>
      <c r="J42" s="245"/>
      <c r="K42" s="27"/>
      <c r="L42" s="27"/>
      <c r="M42" s="27"/>
      <c r="N42" s="27"/>
      <c r="O42" s="27"/>
      <c r="P42" s="27"/>
      <c r="Q42" s="3"/>
      <c r="R42" s="3"/>
      <c r="S42" s="3"/>
      <c r="T42" s="3"/>
      <c r="U42" s="3"/>
      <c r="V42" s="3"/>
      <c r="W42" s="3"/>
      <c r="X42" s="3"/>
    </row>
    <row r="43" spans="1:24" ht="14">
      <c r="A43" s="3">
        <v>40</v>
      </c>
      <c r="B43" s="8" t="s">
        <v>34</v>
      </c>
      <c r="C43" s="8" t="s">
        <v>600</v>
      </c>
      <c r="D43" s="8" t="s">
        <v>601</v>
      </c>
      <c r="E43" s="32">
        <v>1942</v>
      </c>
      <c r="F43" s="8"/>
      <c r="G43" s="8">
        <v>28</v>
      </c>
      <c r="H43" s="8">
        <v>0</v>
      </c>
      <c r="I43" s="8">
        <v>11</v>
      </c>
      <c r="J43" s="245"/>
      <c r="K43" s="27"/>
      <c r="L43" s="27"/>
      <c r="M43" s="27"/>
      <c r="N43" s="27"/>
      <c r="O43" s="27"/>
      <c r="P43" s="27"/>
      <c r="Q43" s="3"/>
      <c r="R43" s="3"/>
      <c r="S43" s="3"/>
      <c r="T43" s="3"/>
      <c r="U43" s="3"/>
      <c r="V43" s="3"/>
      <c r="W43" s="3"/>
      <c r="X43" s="3"/>
    </row>
    <row r="44" spans="1:24" ht="14">
      <c r="A44" s="3">
        <v>41</v>
      </c>
      <c r="B44" s="8" t="s">
        <v>36</v>
      </c>
      <c r="C44" s="8" t="s">
        <v>341</v>
      </c>
      <c r="D44" s="8" t="s">
        <v>342</v>
      </c>
      <c r="E44" s="32">
        <v>1947</v>
      </c>
      <c r="F44" s="32"/>
      <c r="G44" s="8">
        <v>217</v>
      </c>
      <c r="H44" s="8">
        <v>18</v>
      </c>
      <c r="I44" s="8">
        <v>255</v>
      </c>
      <c r="J44" s="245"/>
      <c r="K44" s="27"/>
      <c r="L44" s="27"/>
      <c r="M44" s="27"/>
      <c r="N44" s="27"/>
      <c r="O44" s="27"/>
      <c r="P44" s="27"/>
      <c r="Q44" s="3"/>
      <c r="R44" s="3"/>
      <c r="S44" s="3"/>
      <c r="T44" s="3"/>
      <c r="U44" s="3"/>
      <c r="V44" s="3"/>
      <c r="W44" s="3"/>
      <c r="X44" s="3"/>
    </row>
    <row r="45" spans="1:24" ht="14">
      <c r="A45" s="3">
        <v>42</v>
      </c>
      <c r="B45" s="8" t="s">
        <v>532</v>
      </c>
      <c r="C45" s="8" t="s">
        <v>602</v>
      </c>
      <c r="D45" s="8" t="s">
        <v>603</v>
      </c>
      <c r="E45" s="32">
        <v>1956</v>
      </c>
      <c r="F45" s="32"/>
      <c r="G45" s="8"/>
      <c r="H45" s="8">
        <v>18</v>
      </c>
      <c r="I45" s="8">
        <v>243</v>
      </c>
      <c r="J45" s="245"/>
      <c r="K45" s="27"/>
      <c r="L45" s="27"/>
      <c r="M45" s="27"/>
      <c r="N45" s="27"/>
      <c r="O45" s="27"/>
      <c r="P45" s="27"/>
      <c r="Q45" s="3"/>
      <c r="R45" s="3"/>
      <c r="S45" s="3"/>
      <c r="T45" s="3"/>
      <c r="U45" s="3"/>
      <c r="V45" s="3"/>
      <c r="W45" s="3"/>
      <c r="X45" s="3"/>
    </row>
    <row r="46" spans="1:24" ht="14">
      <c r="A46" s="3">
        <v>43</v>
      </c>
      <c r="B46" s="8" t="s">
        <v>532</v>
      </c>
      <c r="C46" s="8" t="s">
        <v>604</v>
      </c>
      <c r="D46" s="8" t="s">
        <v>605</v>
      </c>
      <c r="E46" s="32">
        <v>1965</v>
      </c>
      <c r="F46" s="32"/>
      <c r="G46" s="8">
        <v>136</v>
      </c>
      <c r="H46" s="8">
        <v>14</v>
      </c>
      <c r="I46" s="8">
        <v>140</v>
      </c>
      <c r="J46" s="245"/>
      <c r="K46" s="27"/>
      <c r="L46" s="27"/>
      <c r="M46" s="27"/>
      <c r="N46" s="27"/>
      <c r="O46" s="27"/>
      <c r="P46" s="27"/>
      <c r="Q46" s="3"/>
      <c r="R46" s="3"/>
      <c r="S46" s="3"/>
      <c r="T46" s="3"/>
      <c r="U46" s="3"/>
      <c r="V46" s="3"/>
      <c r="W46" s="3"/>
      <c r="X46" s="3"/>
    </row>
    <row r="47" spans="1:24" ht="14">
      <c r="A47" s="3">
        <v>44</v>
      </c>
      <c r="B47" s="8" t="s">
        <v>534</v>
      </c>
      <c r="C47" s="8" t="s">
        <v>606</v>
      </c>
      <c r="D47" s="8" t="s">
        <v>607</v>
      </c>
      <c r="E47" s="32">
        <v>1972</v>
      </c>
      <c r="F47" s="32"/>
      <c r="G47" s="8"/>
      <c r="H47" s="8">
        <v>4</v>
      </c>
      <c r="I47" s="8">
        <v>52</v>
      </c>
      <c r="J47" s="245"/>
      <c r="K47" s="27"/>
      <c r="L47" s="27"/>
      <c r="M47" s="27"/>
      <c r="N47" s="27"/>
      <c r="O47" s="27"/>
      <c r="P47" s="27"/>
      <c r="Q47" s="3"/>
      <c r="R47" s="3"/>
      <c r="S47" s="3"/>
      <c r="T47" s="3"/>
      <c r="U47" s="3"/>
      <c r="V47" s="3"/>
      <c r="W47" s="3"/>
      <c r="X47" s="3"/>
    </row>
    <row r="48" spans="1:24" ht="14">
      <c r="A48" s="3">
        <v>45</v>
      </c>
      <c r="B48" s="8" t="s">
        <v>534</v>
      </c>
      <c r="C48" s="8" t="s">
        <v>608</v>
      </c>
      <c r="D48" s="8" t="s">
        <v>609</v>
      </c>
      <c r="E48" s="32">
        <v>1949</v>
      </c>
      <c r="F48" s="32"/>
      <c r="G48" s="8">
        <v>287</v>
      </c>
      <c r="H48" s="8">
        <v>31</v>
      </c>
      <c r="I48" s="8">
        <v>430</v>
      </c>
      <c r="J48" s="245"/>
      <c r="K48" s="27"/>
      <c r="L48" s="27"/>
      <c r="M48" s="27"/>
      <c r="N48" s="27"/>
      <c r="O48" s="27"/>
      <c r="P48" s="27"/>
      <c r="Q48" s="3"/>
      <c r="R48" s="3"/>
      <c r="S48" s="3"/>
      <c r="T48" s="3"/>
      <c r="U48" s="3"/>
      <c r="V48" s="3"/>
      <c r="W48" s="3"/>
      <c r="X48" s="3"/>
    </row>
    <row r="49" spans="1:24" ht="14">
      <c r="A49" s="3">
        <v>46</v>
      </c>
      <c r="B49" s="8" t="s">
        <v>534</v>
      </c>
      <c r="C49" s="8" t="s">
        <v>610</v>
      </c>
      <c r="D49" s="8" t="s">
        <v>611</v>
      </c>
      <c r="E49" s="32">
        <v>1967</v>
      </c>
      <c r="F49" s="32"/>
      <c r="G49" s="8"/>
      <c r="H49" s="8">
        <v>7</v>
      </c>
      <c r="I49" s="8">
        <v>36</v>
      </c>
      <c r="J49" s="245"/>
      <c r="K49" s="27"/>
      <c r="L49" s="27"/>
      <c r="M49" s="27"/>
      <c r="N49" s="27"/>
      <c r="O49" s="27"/>
      <c r="P49" s="27"/>
      <c r="Q49" s="3"/>
      <c r="R49" s="3"/>
      <c r="S49" s="3"/>
      <c r="T49" s="3"/>
      <c r="U49" s="3"/>
      <c r="V49" s="3"/>
      <c r="W49" s="3"/>
      <c r="X49" s="3"/>
    </row>
    <row r="50" spans="1:24" ht="14">
      <c r="A50" s="3">
        <v>47</v>
      </c>
      <c r="B50" s="8" t="s">
        <v>534</v>
      </c>
      <c r="C50" s="8" t="s">
        <v>612</v>
      </c>
      <c r="D50" s="8" t="s">
        <v>613</v>
      </c>
      <c r="E50" s="32">
        <v>1993</v>
      </c>
      <c r="F50" s="32"/>
      <c r="G50" s="8"/>
      <c r="H50" s="8">
        <v>9</v>
      </c>
      <c r="I50" s="8">
        <v>36</v>
      </c>
      <c r="J50" s="245"/>
      <c r="K50" s="27"/>
      <c r="L50" s="27"/>
      <c r="M50" s="27"/>
      <c r="N50" s="27"/>
      <c r="O50" s="27"/>
      <c r="P50" s="27"/>
      <c r="Q50" s="3"/>
      <c r="R50" s="3"/>
      <c r="S50" s="3"/>
      <c r="T50" s="3"/>
      <c r="U50" s="3"/>
      <c r="V50" s="3"/>
      <c r="W50" s="3"/>
      <c r="X50" s="3"/>
    </row>
    <row r="51" spans="1:24" ht="14">
      <c r="A51" s="3">
        <v>48</v>
      </c>
      <c r="B51" s="8" t="s">
        <v>40</v>
      </c>
      <c r="C51" s="8" t="s">
        <v>614</v>
      </c>
      <c r="D51" s="8" t="s">
        <v>615</v>
      </c>
      <c r="E51" s="32">
        <v>1949</v>
      </c>
      <c r="F51" s="32"/>
      <c r="G51" s="8"/>
      <c r="H51" s="8">
        <v>6</v>
      </c>
      <c r="I51" s="8">
        <v>43</v>
      </c>
      <c r="J51" s="245"/>
      <c r="K51" s="27"/>
      <c r="L51" s="27"/>
      <c r="M51" s="27"/>
      <c r="N51" s="27"/>
      <c r="O51" s="27"/>
      <c r="P51" s="27"/>
      <c r="Q51" s="3"/>
      <c r="R51" s="3"/>
      <c r="S51" s="3"/>
      <c r="T51" s="3"/>
      <c r="U51" s="3"/>
      <c r="V51" s="3"/>
      <c r="W51" s="3"/>
      <c r="X51" s="3"/>
    </row>
    <row r="52" spans="1:24" ht="14">
      <c r="A52" s="3">
        <v>49</v>
      </c>
      <c r="B52" s="8" t="s">
        <v>26</v>
      </c>
      <c r="C52" s="8" t="s">
        <v>616</v>
      </c>
      <c r="D52" s="8" t="s">
        <v>617</v>
      </c>
      <c r="E52" s="32">
        <v>1940</v>
      </c>
      <c r="F52" s="32"/>
      <c r="G52" s="8">
        <v>37.200000000000003</v>
      </c>
      <c r="H52" s="8">
        <v>2</v>
      </c>
      <c r="I52" s="8">
        <v>12</v>
      </c>
      <c r="J52" s="245"/>
      <c r="K52" s="27"/>
      <c r="L52" s="27"/>
      <c r="M52" s="27"/>
      <c r="N52" s="27"/>
      <c r="O52" s="27"/>
      <c r="P52" s="27"/>
      <c r="Q52" s="3"/>
      <c r="R52" s="3"/>
      <c r="S52" s="3"/>
      <c r="T52" s="3"/>
      <c r="U52" s="3"/>
      <c r="V52" s="3"/>
      <c r="W52" s="3"/>
      <c r="X52" s="3"/>
    </row>
    <row r="53" spans="1:24" ht="14">
      <c r="A53" s="3">
        <v>50</v>
      </c>
      <c r="B53" s="8" t="s">
        <v>26</v>
      </c>
      <c r="C53" s="8" t="s">
        <v>618</v>
      </c>
      <c r="D53" s="8" t="s">
        <v>619</v>
      </c>
      <c r="E53" s="32">
        <v>1944</v>
      </c>
      <c r="F53" s="32"/>
      <c r="G53" s="8">
        <v>15.2</v>
      </c>
      <c r="H53" s="8">
        <v>3</v>
      </c>
      <c r="I53" s="8">
        <v>10</v>
      </c>
      <c r="J53" s="245"/>
      <c r="K53" s="27"/>
      <c r="L53" s="27"/>
      <c r="M53" s="27"/>
      <c r="N53" s="27"/>
      <c r="O53" s="27"/>
      <c r="P53" s="27"/>
      <c r="Q53" s="3"/>
      <c r="R53" s="3"/>
      <c r="S53" s="3"/>
      <c r="T53" s="3"/>
      <c r="U53" s="3"/>
      <c r="V53" s="3"/>
      <c r="W53" s="3"/>
      <c r="X53" s="3"/>
    </row>
    <row r="54" spans="1:24" ht="14">
      <c r="A54" s="3">
        <v>51</v>
      </c>
      <c r="B54" s="8" t="s">
        <v>26</v>
      </c>
      <c r="C54" s="8" t="s">
        <v>620</v>
      </c>
      <c r="D54" s="8" t="s">
        <v>621</v>
      </c>
      <c r="E54" s="32">
        <v>1952</v>
      </c>
      <c r="F54" s="32"/>
      <c r="G54" s="8">
        <v>98.7</v>
      </c>
      <c r="H54" s="8">
        <v>7</v>
      </c>
      <c r="I54" s="8">
        <v>60</v>
      </c>
      <c r="J54" s="245"/>
      <c r="K54" s="27"/>
      <c r="L54" s="27"/>
      <c r="M54" s="27"/>
      <c r="N54" s="27"/>
      <c r="O54" s="27"/>
      <c r="P54" s="27"/>
      <c r="Q54" s="3"/>
      <c r="R54" s="3"/>
      <c r="S54" s="3"/>
      <c r="T54" s="3"/>
      <c r="U54" s="3"/>
      <c r="V54" s="3"/>
      <c r="W54" s="3"/>
      <c r="X54" s="3"/>
    </row>
    <row r="55" spans="1:24" ht="14">
      <c r="A55" s="3">
        <v>52</v>
      </c>
      <c r="B55" s="8" t="s">
        <v>42</v>
      </c>
      <c r="C55" s="8" t="s">
        <v>353</v>
      </c>
      <c r="D55" s="8" t="s">
        <v>354</v>
      </c>
      <c r="E55" s="32">
        <v>1950</v>
      </c>
      <c r="F55" s="32"/>
      <c r="G55" s="8">
        <v>7.2</v>
      </c>
      <c r="H55" s="8">
        <v>1</v>
      </c>
      <c r="I55" s="8">
        <v>10</v>
      </c>
      <c r="J55" s="245"/>
      <c r="K55" s="27"/>
      <c r="L55" s="27"/>
      <c r="M55" s="27"/>
      <c r="N55" s="27"/>
      <c r="O55" s="27"/>
      <c r="P55" s="27"/>
      <c r="Q55" s="3"/>
      <c r="R55" s="3"/>
      <c r="S55" s="3"/>
      <c r="T55" s="3"/>
      <c r="U55" s="3"/>
      <c r="V55" s="3"/>
      <c r="W55" s="3"/>
      <c r="X55" s="3"/>
    </row>
    <row r="56" spans="1:24" ht="14">
      <c r="A56" s="3">
        <v>53</v>
      </c>
      <c r="B56" s="8" t="s">
        <v>44</v>
      </c>
      <c r="C56" s="8" t="s">
        <v>622</v>
      </c>
      <c r="D56" s="8" t="s">
        <v>623</v>
      </c>
      <c r="E56" s="32">
        <v>1943</v>
      </c>
      <c r="F56" s="32"/>
      <c r="G56" s="8">
        <v>96</v>
      </c>
      <c r="H56" s="8">
        <v>15</v>
      </c>
      <c r="I56" s="8">
        <v>101</v>
      </c>
      <c r="J56" s="245"/>
      <c r="K56" s="27"/>
      <c r="L56" s="27"/>
      <c r="M56" s="27"/>
      <c r="N56" s="27"/>
      <c r="O56" s="27"/>
      <c r="P56" s="27"/>
      <c r="Q56" s="3"/>
      <c r="R56" s="3"/>
      <c r="S56" s="3"/>
      <c r="T56" s="3"/>
      <c r="U56" s="3"/>
      <c r="V56" s="3"/>
      <c r="W56" s="3"/>
      <c r="X56" s="3"/>
    </row>
    <row r="57" spans="1:24" ht="14">
      <c r="A57" s="3">
        <v>54</v>
      </c>
      <c r="B57" s="8" t="s">
        <v>44</v>
      </c>
      <c r="C57" s="8" t="s">
        <v>624</v>
      </c>
      <c r="D57" s="8" t="s">
        <v>625</v>
      </c>
      <c r="E57" s="32">
        <v>1953</v>
      </c>
      <c r="F57" s="32"/>
      <c r="G57" s="8">
        <v>76</v>
      </c>
      <c r="H57" s="8">
        <v>13</v>
      </c>
      <c r="I57" s="8">
        <v>129</v>
      </c>
      <c r="J57" s="245"/>
      <c r="K57" s="27"/>
      <c r="L57" s="27"/>
      <c r="M57" s="27"/>
      <c r="N57" s="27"/>
      <c r="O57" s="27"/>
      <c r="P57" s="27"/>
      <c r="Q57" s="3"/>
      <c r="R57" s="3"/>
      <c r="S57" s="3"/>
      <c r="T57" s="3"/>
      <c r="U57" s="3"/>
      <c r="V57" s="3"/>
      <c r="W57" s="3"/>
      <c r="X57" s="3"/>
    </row>
    <row r="58" spans="1:24" ht="14">
      <c r="A58" s="3">
        <v>55</v>
      </c>
      <c r="B58" s="8" t="s">
        <v>44</v>
      </c>
      <c r="C58" s="8" t="s">
        <v>626</v>
      </c>
      <c r="D58" s="8" t="s">
        <v>627</v>
      </c>
      <c r="E58" s="32">
        <v>1982</v>
      </c>
      <c r="F58" s="32"/>
      <c r="G58" s="8">
        <v>40</v>
      </c>
      <c r="H58" s="8">
        <v>8</v>
      </c>
      <c r="I58" s="8">
        <v>28</v>
      </c>
      <c r="J58" s="245"/>
      <c r="K58" s="27"/>
      <c r="L58" s="27"/>
      <c r="M58" s="27"/>
      <c r="N58" s="27"/>
      <c r="O58" s="27"/>
      <c r="P58" s="27"/>
      <c r="Q58" s="3"/>
      <c r="R58" s="3"/>
      <c r="S58" s="3"/>
      <c r="T58" s="3"/>
      <c r="U58" s="3"/>
      <c r="V58" s="3"/>
      <c r="W58" s="3"/>
      <c r="X58" s="3"/>
    </row>
    <row r="59" spans="1:24" ht="14">
      <c r="A59" s="3">
        <v>56</v>
      </c>
      <c r="B59" s="8" t="s">
        <v>46</v>
      </c>
      <c r="C59" s="8" t="s">
        <v>628</v>
      </c>
      <c r="D59" s="8" t="s">
        <v>629</v>
      </c>
      <c r="E59" s="32">
        <v>1947</v>
      </c>
      <c r="F59" s="32"/>
      <c r="G59" s="8"/>
      <c r="H59" s="8">
        <v>2</v>
      </c>
      <c r="I59" s="8">
        <v>11</v>
      </c>
      <c r="J59" s="245"/>
      <c r="K59" s="27"/>
      <c r="L59" s="27"/>
      <c r="M59" s="27"/>
      <c r="N59" s="27"/>
      <c r="O59" s="27"/>
      <c r="P59" s="27"/>
      <c r="Q59" s="3"/>
      <c r="R59" s="3"/>
      <c r="S59" s="3"/>
      <c r="T59" s="3"/>
      <c r="U59" s="3"/>
      <c r="V59" s="3"/>
      <c r="W59" s="3"/>
      <c r="X59" s="3"/>
    </row>
    <row r="60" spans="1:24" ht="14">
      <c r="A60" s="3">
        <v>57</v>
      </c>
      <c r="B60" s="8" t="s">
        <v>48</v>
      </c>
      <c r="C60" s="8" t="s">
        <v>630</v>
      </c>
      <c r="D60" s="8" t="s">
        <v>631</v>
      </c>
      <c r="E60" s="32">
        <v>1996</v>
      </c>
      <c r="F60" s="32"/>
      <c r="G60" s="8">
        <v>13</v>
      </c>
      <c r="H60" s="8">
        <v>2</v>
      </c>
      <c r="I60" s="8">
        <v>14</v>
      </c>
      <c r="J60" s="245"/>
      <c r="K60" s="27"/>
      <c r="L60" s="27"/>
      <c r="M60" s="27"/>
      <c r="N60" s="27"/>
      <c r="O60" s="27"/>
      <c r="P60" s="27"/>
      <c r="Q60" s="3"/>
      <c r="R60" s="3"/>
      <c r="S60" s="3"/>
      <c r="T60" s="3"/>
      <c r="U60" s="3"/>
      <c r="V60" s="3"/>
      <c r="W60" s="3"/>
      <c r="X60" s="3"/>
    </row>
    <row r="61" spans="1:24" ht="14">
      <c r="A61" s="3">
        <v>58</v>
      </c>
      <c r="B61" s="8" t="s">
        <v>48</v>
      </c>
      <c r="C61" s="8" t="s">
        <v>632</v>
      </c>
      <c r="D61" s="8" t="s">
        <v>633</v>
      </c>
      <c r="E61" s="32">
        <v>1959</v>
      </c>
      <c r="F61" s="32"/>
      <c r="G61" s="8"/>
      <c r="H61" s="8">
        <v>9</v>
      </c>
      <c r="I61" s="8">
        <v>51</v>
      </c>
      <c r="J61" s="245"/>
      <c r="K61" s="27"/>
      <c r="L61" s="27"/>
      <c r="M61" s="27"/>
      <c r="N61" s="27"/>
      <c r="O61" s="27"/>
      <c r="P61" s="27"/>
      <c r="Q61" s="3"/>
      <c r="R61" s="3"/>
      <c r="S61" s="3"/>
      <c r="T61" s="3"/>
      <c r="U61" s="3"/>
      <c r="V61" s="3"/>
      <c r="W61" s="3"/>
      <c r="X61" s="3"/>
    </row>
    <row r="62" spans="1:24" ht="14">
      <c r="A62" s="3">
        <v>59</v>
      </c>
      <c r="B62" s="8" t="s">
        <v>48</v>
      </c>
      <c r="C62" s="8" t="s">
        <v>415</v>
      </c>
      <c r="D62" s="8" t="s">
        <v>634</v>
      </c>
      <c r="E62" s="32">
        <v>1949</v>
      </c>
      <c r="F62" s="32"/>
      <c r="G62" s="8">
        <v>143</v>
      </c>
      <c r="H62" s="8">
        <v>15</v>
      </c>
      <c r="I62" s="8">
        <v>204</v>
      </c>
      <c r="J62" s="245"/>
      <c r="K62" s="27"/>
      <c r="L62" s="27"/>
      <c r="M62" s="27"/>
      <c r="N62" s="27"/>
      <c r="O62" s="27"/>
      <c r="P62" s="27"/>
      <c r="Q62" s="3"/>
      <c r="R62" s="3"/>
      <c r="S62" s="3"/>
      <c r="T62" s="3"/>
      <c r="U62" s="3"/>
      <c r="V62" s="3"/>
      <c r="W62" s="3"/>
      <c r="X62" s="3"/>
    </row>
    <row r="63" spans="1:24" ht="14">
      <c r="A63" s="3">
        <v>60</v>
      </c>
      <c r="B63" s="8" t="s">
        <v>48</v>
      </c>
      <c r="C63" s="8" t="s">
        <v>635</v>
      </c>
      <c r="D63" s="8" t="s">
        <v>636</v>
      </c>
      <c r="E63" s="32">
        <v>1994</v>
      </c>
      <c r="F63" s="32"/>
      <c r="G63" s="8">
        <v>6.5</v>
      </c>
      <c r="H63" s="8">
        <v>1</v>
      </c>
      <c r="I63" s="8">
        <v>10</v>
      </c>
      <c r="J63" s="245"/>
      <c r="K63" s="27"/>
      <c r="L63" s="27"/>
      <c r="M63" s="27"/>
      <c r="N63" s="27"/>
      <c r="O63" s="27"/>
      <c r="P63" s="27"/>
      <c r="Q63" s="3"/>
      <c r="R63" s="3"/>
      <c r="S63" s="3"/>
      <c r="T63" s="3"/>
      <c r="U63" s="3"/>
      <c r="V63" s="3"/>
      <c r="W63" s="3"/>
      <c r="X63" s="3"/>
    </row>
    <row r="64" spans="1:24" ht="14">
      <c r="A64" s="3">
        <v>61</v>
      </c>
      <c r="B64" s="8" t="s">
        <v>48</v>
      </c>
      <c r="C64" s="8" t="s">
        <v>411</v>
      </c>
      <c r="D64" s="8" t="s">
        <v>412</v>
      </c>
      <c r="E64" s="32">
        <v>1989</v>
      </c>
      <c r="F64" s="32"/>
      <c r="G64" s="8"/>
      <c r="H64" s="8">
        <v>2</v>
      </c>
      <c r="I64" s="8">
        <v>25</v>
      </c>
      <c r="J64" s="245"/>
      <c r="K64" s="27"/>
      <c r="L64" s="27"/>
      <c r="M64" s="27"/>
      <c r="N64" s="27"/>
      <c r="O64" s="27"/>
      <c r="P64" s="27"/>
      <c r="Q64" s="3"/>
      <c r="R64" s="3"/>
      <c r="S64" s="3"/>
      <c r="T64" s="3"/>
      <c r="U64" s="3"/>
      <c r="V64" s="3"/>
      <c r="W64" s="3"/>
      <c r="X64" s="3"/>
    </row>
    <row r="65" spans="1:24" ht="14">
      <c r="A65" s="3">
        <v>62</v>
      </c>
      <c r="B65" s="8" t="s">
        <v>48</v>
      </c>
      <c r="C65" s="8" t="s">
        <v>401</v>
      </c>
      <c r="D65" s="8" t="s">
        <v>402</v>
      </c>
      <c r="E65" s="32">
        <v>1959</v>
      </c>
      <c r="F65" s="32"/>
      <c r="G65" s="8">
        <v>25</v>
      </c>
      <c r="H65" s="8">
        <v>12</v>
      </c>
      <c r="I65" s="8">
        <v>80</v>
      </c>
      <c r="J65" s="245"/>
      <c r="K65" s="27"/>
      <c r="L65" s="27"/>
      <c r="M65" s="27"/>
      <c r="N65" s="27"/>
      <c r="O65" s="27"/>
      <c r="P65" s="27"/>
      <c r="Q65" s="3"/>
      <c r="R65" s="3"/>
      <c r="S65" s="3"/>
      <c r="T65" s="3"/>
      <c r="U65" s="3"/>
      <c r="V65" s="3"/>
      <c r="W65" s="3"/>
      <c r="X65" s="3"/>
    </row>
    <row r="66" spans="1:24" ht="14">
      <c r="A66" s="3">
        <v>63</v>
      </c>
      <c r="B66" s="8" t="s">
        <v>48</v>
      </c>
      <c r="C66" s="8" t="s">
        <v>637</v>
      </c>
      <c r="D66" s="8" t="s">
        <v>638</v>
      </c>
      <c r="E66" s="32">
        <v>1989</v>
      </c>
      <c r="F66" s="32"/>
      <c r="G66" s="8">
        <v>9</v>
      </c>
      <c r="H66" s="8">
        <v>3</v>
      </c>
      <c r="I66" s="8">
        <v>10</v>
      </c>
      <c r="J66" s="245"/>
      <c r="K66" s="27"/>
      <c r="L66" s="27"/>
      <c r="M66" s="27"/>
      <c r="N66" s="27"/>
      <c r="O66" s="27"/>
      <c r="P66" s="27"/>
      <c r="Q66" s="3"/>
      <c r="R66" s="3"/>
      <c r="S66" s="3"/>
      <c r="T66" s="3"/>
      <c r="U66" s="3"/>
      <c r="V66" s="3"/>
      <c r="W66" s="3"/>
      <c r="X66" s="3"/>
    </row>
    <row r="67" spans="1:24" ht="14">
      <c r="A67" s="3">
        <v>64</v>
      </c>
      <c r="B67" s="8" t="s">
        <v>48</v>
      </c>
      <c r="C67" s="8" t="s">
        <v>639</v>
      </c>
      <c r="D67" s="8" t="s">
        <v>400</v>
      </c>
      <c r="E67" s="32">
        <v>1997</v>
      </c>
      <c r="F67" s="32"/>
      <c r="G67" s="8"/>
      <c r="H67" s="8">
        <v>2</v>
      </c>
      <c r="I67" s="8">
        <v>20</v>
      </c>
      <c r="J67" s="245"/>
      <c r="K67" s="27"/>
      <c r="L67" s="27"/>
      <c r="M67" s="27"/>
      <c r="N67" s="27"/>
      <c r="O67" s="27"/>
      <c r="P67" s="27"/>
      <c r="Q67" s="3"/>
      <c r="R67" s="3"/>
      <c r="S67" s="3"/>
      <c r="T67" s="3"/>
      <c r="U67" s="3"/>
      <c r="V67" s="3"/>
      <c r="W67" s="3"/>
      <c r="X67" s="3"/>
    </row>
    <row r="68" spans="1:24" ht="14">
      <c r="A68" s="3">
        <v>65</v>
      </c>
      <c r="B68" s="8" t="s">
        <v>48</v>
      </c>
      <c r="C68" s="8" t="s">
        <v>640</v>
      </c>
      <c r="D68" s="8" t="s">
        <v>641</v>
      </c>
      <c r="E68" s="32">
        <v>1995</v>
      </c>
      <c r="F68" s="32"/>
      <c r="G68" s="8">
        <v>13</v>
      </c>
      <c r="H68" s="8">
        <v>2</v>
      </c>
      <c r="I68" s="8">
        <v>21</v>
      </c>
      <c r="J68" s="245"/>
      <c r="K68" s="27"/>
      <c r="L68" s="27"/>
      <c r="M68" s="27"/>
      <c r="N68" s="27"/>
      <c r="O68" s="27"/>
      <c r="P68" s="27"/>
      <c r="Q68" s="3"/>
      <c r="R68" s="3"/>
      <c r="S68" s="3"/>
      <c r="T68" s="3"/>
      <c r="U68" s="3"/>
      <c r="V68" s="3"/>
      <c r="W68" s="3"/>
      <c r="X68" s="3"/>
    </row>
    <row r="69" spans="1:24" ht="14">
      <c r="A69" s="3">
        <v>66</v>
      </c>
      <c r="B69" s="8" t="s">
        <v>48</v>
      </c>
      <c r="C69" s="8" t="s">
        <v>417</v>
      </c>
      <c r="D69" s="8" t="s">
        <v>418</v>
      </c>
      <c r="E69" s="32">
        <v>1942</v>
      </c>
      <c r="F69" s="32"/>
      <c r="G69" s="8">
        <v>24</v>
      </c>
      <c r="H69" s="8">
        <v>8</v>
      </c>
      <c r="I69" s="8">
        <v>41</v>
      </c>
      <c r="J69" s="245"/>
      <c r="K69" s="27"/>
      <c r="L69" s="27"/>
      <c r="M69" s="27"/>
      <c r="N69" s="27"/>
      <c r="O69" s="27"/>
      <c r="P69" s="27"/>
      <c r="Q69" s="3"/>
      <c r="R69" s="3"/>
      <c r="S69" s="3"/>
      <c r="T69" s="3"/>
      <c r="U69" s="3"/>
      <c r="V69" s="3"/>
      <c r="W69" s="3"/>
      <c r="X69" s="3"/>
    </row>
    <row r="70" spans="1:24" ht="14">
      <c r="A70" s="3">
        <v>67</v>
      </c>
      <c r="B70" s="8" t="s">
        <v>50</v>
      </c>
      <c r="C70" s="8" t="s">
        <v>419</v>
      </c>
      <c r="D70" s="8" t="s">
        <v>642</v>
      </c>
      <c r="E70" s="32">
        <v>1947</v>
      </c>
      <c r="F70" s="32"/>
      <c r="G70" s="8">
        <v>55.8</v>
      </c>
      <c r="H70" s="8">
        <v>7</v>
      </c>
      <c r="I70" s="8">
        <v>101</v>
      </c>
      <c r="J70" s="245"/>
      <c r="K70" s="27"/>
      <c r="L70" s="27"/>
      <c r="M70" s="27"/>
      <c r="N70" s="27"/>
      <c r="O70" s="27"/>
      <c r="P70" s="27"/>
      <c r="Q70" s="3"/>
      <c r="R70" s="3"/>
      <c r="S70" s="3"/>
      <c r="T70" s="3"/>
      <c r="U70" s="3"/>
      <c r="V70" s="3"/>
      <c r="W70" s="3"/>
      <c r="X70" s="3"/>
    </row>
    <row r="71" spans="1:24" ht="14">
      <c r="A71" s="3">
        <v>68</v>
      </c>
      <c r="B71" s="8" t="s">
        <v>52</v>
      </c>
      <c r="C71" s="8" t="s">
        <v>643</v>
      </c>
      <c r="D71" s="8" t="s">
        <v>644</v>
      </c>
      <c r="E71" s="32">
        <v>1989</v>
      </c>
      <c r="F71" s="32"/>
      <c r="G71" s="8"/>
      <c r="H71" s="8">
        <v>8</v>
      </c>
      <c r="I71" s="8">
        <v>31</v>
      </c>
      <c r="J71" s="245"/>
      <c r="K71" s="27"/>
      <c r="L71" s="27"/>
      <c r="M71" s="27"/>
      <c r="N71" s="27"/>
      <c r="O71" s="27"/>
      <c r="P71" s="27"/>
      <c r="Q71" s="3"/>
      <c r="R71" s="3"/>
      <c r="S71" s="3"/>
      <c r="T71" s="3"/>
      <c r="U71" s="3"/>
      <c r="V71" s="3"/>
      <c r="W71" s="3"/>
      <c r="X71" s="3"/>
    </row>
    <row r="72" spans="1:24" ht="14">
      <c r="A72" s="3">
        <v>69</v>
      </c>
      <c r="B72" s="8" t="s">
        <v>52</v>
      </c>
      <c r="C72" s="8" t="s">
        <v>425</v>
      </c>
      <c r="D72" s="8" t="s">
        <v>426</v>
      </c>
      <c r="E72" s="32">
        <v>1941</v>
      </c>
      <c r="F72" s="32"/>
      <c r="G72" s="8">
        <v>47.5</v>
      </c>
      <c r="H72" s="8">
        <v>14</v>
      </c>
      <c r="I72" s="8">
        <v>139</v>
      </c>
      <c r="J72" s="245"/>
      <c r="K72" s="27"/>
      <c r="L72" s="27"/>
      <c r="M72" s="27"/>
      <c r="N72" s="27"/>
      <c r="O72" s="27"/>
      <c r="P72" s="27"/>
      <c r="Q72" s="3"/>
      <c r="R72" s="3"/>
      <c r="S72" s="3"/>
      <c r="T72" s="3"/>
      <c r="U72" s="3"/>
      <c r="V72" s="3"/>
      <c r="W72" s="3"/>
      <c r="X72" s="3"/>
    </row>
    <row r="73" spans="1:24" ht="14">
      <c r="A73" s="3">
        <v>70</v>
      </c>
      <c r="B73" s="8" t="s">
        <v>52</v>
      </c>
      <c r="C73" s="8" t="s">
        <v>645</v>
      </c>
      <c r="D73" s="8" t="s">
        <v>646</v>
      </c>
      <c r="E73" s="32">
        <v>1994</v>
      </c>
      <c r="F73" s="32"/>
      <c r="G73" s="8"/>
      <c r="H73" s="8">
        <v>8</v>
      </c>
      <c r="I73" s="8">
        <v>44</v>
      </c>
      <c r="J73" s="245"/>
      <c r="K73" s="27"/>
      <c r="L73" s="27"/>
      <c r="M73" s="27"/>
      <c r="N73" s="27"/>
      <c r="O73" s="27"/>
      <c r="P73" s="27"/>
      <c r="Q73" s="3"/>
      <c r="R73" s="3"/>
      <c r="S73" s="3"/>
      <c r="T73" s="3"/>
      <c r="U73" s="3"/>
      <c r="V73" s="3"/>
      <c r="W73" s="3"/>
      <c r="X73" s="3"/>
    </row>
    <row r="74" spans="1:24" ht="14">
      <c r="A74" s="3">
        <v>71</v>
      </c>
      <c r="B74" s="8" t="s">
        <v>52</v>
      </c>
      <c r="C74" s="8" t="s">
        <v>647</v>
      </c>
      <c r="D74" s="8" t="s">
        <v>648</v>
      </c>
      <c r="E74" s="32">
        <v>1962</v>
      </c>
      <c r="F74" s="32"/>
      <c r="G74" s="8">
        <v>28.3</v>
      </c>
      <c r="H74" s="8">
        <v>7</v>
      </c>
      <c r="I74" s="8">
        <v>39</v>
      </c>
      <c r="J74" s="245"/>
      <c r="K74" s="27"/>
      <c r="L74" s="27"/>
      <c r="M74" s="27"/>
      <c r="N74" s="27"/>
      <c r="O74" s="27"/>
      <c r="P74" s="27"/>
      <c r="Q74" s="3"/>
      <c r="R74" s="3"/>
      <c r="S74" s="3"/>
      <c r="T74" s="3"/>
      <c r="U74" s="3"/>
      <c r="V74" s="3"/>
      <c r="W74" s="3"/>
      <c r="X74" s="3"/>
    </row>
    <row r="75" spans="1:24" ht="14">
      <c r="A75" s="3">
        <v>72</v>
      </c>
      <c r="B75" s="8" t="s">
        <v>30</v>
      </c>
      <c r="C75" s="8" t="s">
        <v>303</v>
      </c>
      <c r="D75" s="8" t="s">
        <v>304</v>
      </c>
      <c r="E75" s="32">
        <v>1933</v>
      </c>
      <c r="F75" s="32">
        <v>1949</v>
      </c>
      <c r="G75" s="8"/>
      <c r="H75" s="8">
        <v>15</v>
      </c>
      <c r="I75" s="8">
        <v>132</v>
      </c>
      <c r="J75" s="245"/>
      <c r="K75" s="27"/>
      <c r="L75" s="27"/>
      <c r="M75" s="27"/>
      <c r="N75" s="27"/>
      <c r="O75" s="27"/>
      <c r="P75" s="27"/>
      <c r="Q75" s="3"/>
      <c r="R75" s="3"/>
      <c r="S75" s="3"/>
      <c r="T75" s="3"/>
      <c r="U75" s="3"/>
      <c r="V75" s="3"/>
      <c r="W75" s="3"/>
      <c r="X75" s="3"/>
    </row>
    <row r="76" spans="1:24" ht="14">
      <c r="A76" s="3">
        <v>73</v>
      </c>
      <c r="B76" s="8" t="s">
        <v>30</v>
      </c>
      <c r="C76" s="8" t="s">
        <v>305</v>
      </c>
      <c r="D76" s="8" t="s">
        <v>306</v>
      </c>
      <c r="E76" s="32">
        <v>1985</v>
      </c>
      <c r="F76" s="32"/>
      <c r="G76" s="8"/>
      <c r="H76" s="8">
        <v>5</v>
      </c>
      <c r="I76" s="8">
        <v>24</v>
      </c>
      <c r="J76" s="245"/>
      <c r="K76" s="27"/>
      <c r="L76" s="27"/>
      <c r="M76" s="27"/>
      <c r="N76" s="27"/>
      <c r="O76" s="27"/>
      <c r="P76" s="27"/>
      <c r="Q76" s="3"/>
      <c r="R76" s="3"/>
      <c r="S76" s="3"/>
      <c r="T76" s="3"/>
      <c r="U76" s="3"/>
      <c r="V76" s="3"/>
      <c r="W76" s="3"/>
      <c r="X76" s="3"/>
    </row>
    <row r="77" spans="1:24" ht="14">
      <c r="A77" s="3">
        <v>74</v>
      </c>
      <c r="B77" s="8" t="s">
        <v>30</v>
      </c>
      <c r="C77" s="8" t="s">
        <v>307</v>
      </c>
      <c r="D77" s="8" t="s">
        <v>308</v>
      </c>
      <c r="E77" s="32">
        <v>1979</v>
      </c>
      <c r="F77" s="32"/>
      <c r="G77" s="8"/>
      <c r="H77" s="8">
        <v>7</v>
      </c>
      <c r="I77" s="8">
        <v>52</v>
      </c>
      <c r="J77" s="245"/>
      <c r="K77" s="27"/>
      <c r="L77" s="27"/>
      <c r="M77" s="27"/>
      <c r="N77" s="27"/>
      <c r="O77" s="27"/>
      <c r="P77" s="27"/>
      <c r="Q77" s="3"/>
      <c r="R77" s="3"/>
      <c r="S77" s="3"/>
      <c r="T77" s="3"/>
      <c r="U77" s="3"/>
      <c r="V77" s="3"/>
      <c r="W77" s="3"/>
      <c r="X77" s="3"/>
    </row>
    <row r="78" spans="1:24" ht="15">
      <c r="A78" s="3">
        <v>75</v>
      </c>
      <c r="B78" s="8" t="s">
        <v>60</v>
      </c>
      <c r="C78" s="33" t="s">
        <v>510</v>
      </c>
      <c r="D78" s="8" t="s">
        <v>511</v>
      </c>
      <c r="E78" s="32" t="s">
        <v>649</v>
      </c>
      <c r="F78" s="32"/>
      <c r="G78" s="8">
        <v>505.1</v>
      </c>
      <c r="H78" s="8">
        <v>48</v>
      </c>
      <c r="I78" s="8">
        <v>476</v>
      </c>
      <c r="J78" s="245"/>
      <c r="K78" s="27"/>
      <c r="L78" s="27"/>
      <c r="M78" s="27"/>
      <c r="N78" s="27"/>
      <c r="O78" s="27"/>
      <c r="P78" s="27"/>
      <c r="Q78" s="3"/>
      <c r="R78" s="3"/>
      <c r="S78" s="3"/>
      <c r="T78" s="3"/>
      <c r="U78" s="3"/>
      <c r="V78" s="3"/>
      <c r="W78" s="3"/>
      <c r="X78" s="3"/>
    </row>
    <row r="79" spans="1:24" ht="15">
      <c r="A79" s="3">
        <v>76</v>
      </c>
      <c r="B79" s="8" t="s">
        <v>60</v>
      </c>
      <c r="C79" s="33" t="s">
        <v>650</v>
      </c>
      <c r="D79" s="8" t="s">
        <v>651</v>
      </c>
      <c r="E79" s="32" t="s">
        <v>652</v>
      </c>
      <c r="F79" s="32"/>
      <c r="G79" s="8">
        <v>86.8</v>
      </c>
      <c r="H79" s="8">
        <v>11</v>
      </c>
      <c r="I79" s="8">
        <v>96</v>
      </c>
      <c r="J79" s="245"/>
      <c r="K79" s="27"/>
      <c r="L79" s="27"/>
      <c r="M79" s="27"/>
      <c r="N79" s="27"/>
      <c r="O79" s="27"/>
      <c r="P79" s="27"/>
      <c r="Q79" s="3"/>
      <c r="R79" s="3"/>
      <c r="S79" s="3"/>
      <c r="T79" s="3"/>
      <c r="U79" s="3"/>
      <c r="V79" s="3"/>
      <c r="W79" s="3"/>
      <c r="X79" s="3"/>
    </row>
    <row r="80" spans="1:24" ht="15">
      <c r="A80" s="3">
        <v>77</v>
      </c>
      <c r="B80" s="8" t="s">
        <v>60</v>
      </c>
      <c r="C80" s="33" t="s">
        <v>502</v>
      </c>
      <c r="D80" s="8" t="s">
        <v>503</v>
      </c>
      <c r="E80" s="32" t="s">
        <v>652</v>
      </c>
      <c r="F80" s="32"/>
      <c r="G80" s="8">
        <v>263.39999999999998</v>
      </c>
      <c r="H80" s="8">
        <v>24</v>
      </c>
      <c r="I80" s="8">
        <v>245</v>
      </c>
      <c r="J80" s="245"/>
      <c r="K80" s="27"/>
      <c r="L80" s="27"/>
      <c r="M80" s="27"/>
      <c r="N80" s="27"/>
      <c r="O80" s="27"/>
      <c r="P80" s="27"/>
      <c r="Q80" s="3"/>
      <c r="R80" s="3"/>
      <c r="S80" s="3"/>
      <c r="T80" s="3"/>
      <c r="U80" s="3"/>
      <c r="V80" s="3"/>
      <c r="W80" s="3"/>
      <c r="X80" s="3"/>
    </row>
    <row r="81" spans="1:24" ht="15">
      <c r="A81" s="3">
        <v>78</v>
      </c>
      <c r="B81" s="8" t="s">
        <v>60</v>
      </c>
      <c r="C81" s="319" t="s">
        <v>492</v>
      </c>
      <c r="D81" s="318" t="s">
        <v>493</v>
      </c>
      <c r="E81" s="32" t="s">
        <v>653</v>
      </c>
      <c r="F81" s="32"/>
      <c r="G81" s="8">
        <v>186.5</v>
      </c>
      <c r="H81" s="8">
        <v>13</v>
      </c>
      <c r="I81" s="8">
        <v>227</v>
      </c>
      <c r="J81" s="245"/>
      <c r="K81" s="27"/>
      <c r="L81" s="27"/>
      <c r="M81" s="27"/>
      <c r="N81" s="27"/>
      <c r="O81" s="27"/>
      <c r="P81" s="27"/>
      <c r="Q81" s="3"/>
      <c r="R81" s="3"/>
      <c r="S81" s="3"/>
      <c r="T81" s="3"/>
      <c r="U81" s="3"/>
      <c r="V81" s="3"/>
      <c r="W81" s="3"/>
      <c r="X81" s="3"/>
    </row>
    <row r="82" spans="1:24" ht="15">
      <c r="A82" s="3">
        <v>79</v>
      </c>
      <c r="B82" s="8" t="s">
        <v>60</v>
      </c>
      <c r="C82" s="33" t="s">
        <v>500</v>
      </c>
      <c r="D82" s="8" t="s">
        <v>654</v>
      </c>
      <c r="E82" s="32" t="s">
        <v>655</v>
      </c>
      <c r="F82" s="32"/>
      <c r="G82" s="8">
        <v>150.5</v>
      </c>
      <c r="H82" s="8">
        <v>12</v>
      </c>
      <c r="I82" s="8">
        <v>173</v>
      </c>
      <c r="J82" s="245"/>
      <c r="K82" s="27"/>
      <c r="L82" s="27"/>
      <c r="M82" s="27"/>
      <c r="N82" s="27"/>
      <c r="O82" s="27"/>
      <c r="P82" s="27"/>
      <c r="Q82" s="3"/>
      <c r="R82" s="3"/>
      <c r="S82" s="3"/>
      <c r="T82" s="3"/>
      <c r="U82" s="3"/>
      <c r="V82" s="3"/>
      <c r="W82" s="3"/>
      <c r="X82" s="3"/>
    </row>
    <row r="83" spans="1:24" ht="15">
      <c r="A83" s="3">
        <v>80</v>
      </c>
      <c r="B83" s="8" t="s">
        <v>60</v>
      </c>
      <c r="C83" s="33" t="s">
        <v>506</v>
      </c>
      <c r="D83" s="8" t="s">
        <v>507</v>
      </c>
      <c r="E83" s="32" t="s">
        <v>656</v>
      </c>
      <c r="F83" s="32"/>
      <c r="G83" s="8">
        <v>188.5</v>
      </c>
      <c r="H83" s="8">
        <v>21</v>
      </c>
      <c r="I83" s="8">
        <v>181</v>
      </c>
      <c r="J83" s="245"/>
      <c r="K83" s="27"/>
      <c r="L83" s="27"/>
      <c r="M83" s="27"/>
      <c r="N83" s="27"/>
      <c r="O83" s="27"/>
      <c r="P83" s="27"/>
      <c r="Q83" s="3"/>
      <c r="R83" s="3"/>
      <c r="S83" s="3"/>
      <c r="T83" s="3"/>
      <c r="U83" s="3"/>
      <c r="V83" s="3"/>
      <c r="W83" s="3"/>
      <c r="X83" s="3"/>
    </row>
    <row r="84" spans="1:24" ht="15">
      <c r="A84" s="3">
        <v>81</v>
      </c>
      <c r="B84" s="8" t="s">
        <v>60</v>
      </c>
      <c r="C84" s="33" t="s">
        <v>490</v>
      </c>
      <c r="D84" s="8" t="s">
        <v>657</v>
      </c>
      <c r="E84" s="32" t="s">
        <v>658</v>
      </c>
      <c r="F84" s="32"/>
      <c r="G84" s="8">
        <v>188.4</v>
      </c>
      <c r="H84" s="8">
        <v>9</v>
      </c>
      <c r="I84" s="8">
        <v>54</v>
      </c>
      <c r="J84" s="245"/>
      <c r="K84" s="27"/>
      <c r="L84" s="27"/>
      <c r="M84" s="27"/>
      <c r="N84" s="27"/>
      <c r="O84" s="27"/>
      <c r="P84" s="27"/>
      <c r="Q84" s="3"/>
      <c r="R84" s="3"/>
      <c r="S84" s="3"/>
      <c r="T84" s="3"/>
      <c r="U84" s="3"/>
      <c r="V84" s="3"/>
      <c r="W84" s="3"/>
      <c r="X84" s="3"/>
    </row>
    <row r="85" spans="1:24" ht="15">
      <c r="A85" s="3">
        <v>82</v>
      </c>
      <c r="B85" s="8" t="s">
        <v>60</v>
      </c>
      <c r="C85" s="319" t="s">
        <v>659</v>
      </c>
      <c r="D85" s="318" t="s">
        <v>660</v>
      </c>
      <c r="E85" s="32" t="s">
        <v>661</v>
      </c>
      <c r="F85" s="32"/>
      <c r="G85" s="8">
        <v>131.5</v>
      </c>
      <c r="H85" s="8">
        <v>13</v>
      </c>
      <c r="I85" s="8">
        <v>140</v>
      </c>
      <c r="J85" s="245"/>
      <c r="K85" s="27"/>
      <c r="L85" s="27"/>
      <c r="M85" s="27"/>
      <c r="N85" s="27"/>
      <c r="O85" s="27"/>
      <c r="P85" s="27"/>
      <c r="Q85" s="3"/>
      <c r="R85" s="3"/>
      <c r="S85" s="3"/>
      <c r="T85" s="3"/>
      <c r="U85" s="3"/>
      <c r="V85" s="3"/>
      <c r="W85" s="3"/>
      <c r="X85" s="3"/>
    </row>
    <row r="86" spans="1:24" ht="15">
      <c r="A86" s="3">
        <v>83</v>
      </c>
      <c r="B86" s="8" t="s">
        <v>60</v>
      </c>
      <c r="C86" s="33" t="s">
        <v>508</v>
      </c>
      <c r="D86" s="8" t="s">
        <v>509</v>
      </c>
      <c r="E86" s="32" t="s">
        <v>662</v>
      </c>
      <c r="F86" s="32"/>
      <c r="G86" s="8">
        <v>132.6</v>
      </c>
      <c r="H86" s="8">
        <v>11</v>
      </c>
      <c r="I86" s="8">
        <v>121</v>
      </c>
      <c r="J86" s="245"/>
      <c r="K86" s="27"/>
      <c r="L86" s="27"/>
      <c r="M86" s="27"/>
      <c r="N86" s="27"/>
      <c r="O86" s="27"/>
      <c r="P86" s="27"/>
      <c r="Q86" s="3"/>
      <c r="R86" s="3"/>
      <c r="S86" s="3"/>
      <c r="T86" s="3"/>
      <c r="U86" s="3"/>
      <c r="V86" s="3"/>
      <c r="W86" s="3"/>
      <c r="X86" s="3"/>
    </row>
    <row r="87" spans="1:24" ht="15">
      <c r="A87" s="3">
        <v>84</v>
      </c>
      <c r="B87" s="8" t="s">
        <v>60</v>
      </c>
      <c r="C87" s="33" t="s">
        <v>476</v>
      </c>
      <c r="D87" s="8" t="s">
        <v>477</v>
      </c>
      <c r="E87" s="32" t="s">
        <v>664</v>
      </c>
      <c r="F87" s="32"/>
      <c r="G87" s="8">
        <v>262.2</v>
      </c>
      <c r="H87" s="8">
        <v>21</v>
      </c>
      <c r="I87" s="8">
        <v>140</v>
      </c>
      <c r="J87" s="245"/>
      <c r="K87" s="27"/>
      <c r="L87" s="27"/>
      <c r="M87" s="27"/>
      <c r="N87" s="27"/>
      <c r="O87" s="27"/>
      <c r="P87" s="27"/>
      <c r="Q87" s="3"/>
      <c r="R87" s="3"/>
      <c r="S87" s="3"/>
      <c r="T87" s="3"/>
      <c r="U87" s="3"/>
      <c r="V87" s="3"/>
      <c r="W87" s="3"/>
      <c r="X87" s="3"/>
    </row>
    <row r="88" spans="1:24" ht="15">
      <c r="A88" s="3">
        <v>85</v>
      </c>
      <c r="B88" s="8" t="s">
        <v>60</v>
      </c>
      <c r="C88" s="319" t="s">
        <v>665</v>
      </c>
      <c r="D88" s="318" t="s">
        <v>666</v>
      </c>
      <c r="E88" s="32" t="s">
        <v>667</v>
      </c>
      <c r="F88" s="32"/>
      <c r="G88" s="8">
        <v>116</v>
      </c>
      <c r="H88" s="8">
        <v>13</v>
      </c>
      <c r="I88" s="8"/>
      <c r="J88" s="245"/>
      <c r="K88" s="27"/>
      <c r="L88" s="27"/>
      <c r="M88" s="27"/>
      <c r="N88" s="27"/>
      <c r="O88" s="27"/>
      <c r="P88" s="27"/>
      <c r="Q88" s="3"/>
      <c r="R88" s="3"/>
      <c r="S88" s="3"/>
      <c r="T88" s="3"/>
      <c r="U88" s="3"/>
      <c r="V88" s="3"/>
      <c r="W88" s="3"/>
      <c r="X88" s="3"/>
    </row>
    <row r="89" spans="1:24" ht="30">
      <c r="A89" s="3">
        <v>86</v>
      </c>
      <c r="B89" s="8" t="s">
        <v>60</v>
      </c>
      <c r="C89" s="319" t="s">
        <v>668</v>
      </c>
      <c r="D89" s="318" t="s">
        <v>669</v>
      </c>
      <c r="E89" s="32" t="s">
        <v>667</v>
      </c>
      <c r="F89" s="32"/>
      <c r="G89" s="8">
        <v>344.5</v>
      </c>
      <c r="H89" s="8">
        <v>23</v>
      </c>
      <c r="I89" s="8">
        <v>231</v>
      </c>
      <c r="J89" s="245"/>
      <c r="K89" s="27"/>
      <c r="L89" s="27"/>
      <c r="M89" s="27"/>
      <c r="N89" s="27"/>
      <c r="O89" s="27"/>
      <c r="P89" s="27"/>
      <c r="Q89" s="3"/>
      <c r="R89" s="3"/>
      <c r="S89" s="3"/>
      <c r="T89" s="3"/>
      <c r="U89" s="3"/>
      <c r="V89" s="3"/>
      <c r="W89" s="3"/>
      <c r="X89" s="3"/>
    </row>
    <row r="90" spans="1:24" ht="15">
      <c r="A90" s="3">
        <v>87</v>
      </c>
      <c r="B90" s="8" t="s">
        <v>60</v>
      </c>
      <c r="C90" s="33" t="s">
        <v>670</v>
      </c>
      <c r="D90" s="8" t="s">
        <v>671</v>
      </c>
      <c r="E90" s="32" t="s">
        <v>672</v>
      </c>
      <c r="F90" s="32"/>
      <c r="G90" s="8">
        <v>97.2</v>
      </c>
      <c r="H90" s="8">
        <v>7</v>
      </c>
      <c r="I90" s="8">
        <v>51</v>
      </c>
      <c r="J90" s="245"/>
      <c r="K90" s="27"/>
      <c r="L90" s="27"/>
      <c r="M90" s="27"/>
      <c r="N90" s="27"/>
      <c r="O90" s="27"/>
      <c r="P90" s="27"/>
      <c r="Q90" s="3"/>
      <c r="R90" s="3"/>
      <c r="S90" s="3"/>
      <c r="T90" s="3"/>
      <c r="U90" s="3"/>
      <c r="V90" s="3"/>
      <c r="W90" s="3"/>
      <c r="X90" s="3"/>
    </row>
    <row r="91" spans="1:24" ht="15">
      <c r="A91" s="3">
        <v>88</v>
      </c>
      <c r="B91" s="8" t="s">
        <v>60</v>
      </c>
      <c r="C91" s="319" t="s">
        <v>673</v>
      </c>
      <c r="D91" s="318" t="s">
        <v>674</v>
      </c>
      <c r="E91" s="32" t="s">
        <v>675</v>
      </c>
      <c r="F91" s="32"/>
      <c r="G91" s="8"/>
      <c r="H91" s="8">
        <v>2</v>
      </c>
      <c r="I91" s="8"/>
      <c r="J91" s="245"/>
      <c r="K91" s="27"/>
      <c r="L91" s="27"/>
      <c r="M91" s="27"/>
      <c r="N91" s="27"/>
      <c r="O91" s="27"/>
      <c r="P91" s="27"/>
      <c r="Q91" s="3"/>
      <c r="R91" s="3"/>
      <c r="S91" s="3"/>
      <c r="T91" s="3"/>
      <c r="U91" s="3"/>
      <c r="V91" s="3"/>
      <c r="W91" s="3"/>
      <c r="X91" s="3"/>
    </row>
    <row r="92" spans="1:24" ht="15">
      <c r="A92" s="3">
        <v>89</v>
      </c>
      <c r="B92" s="8" t="s">
        <v>60</v>
      </c>
      <c r="C92" s="33" t="s">
        <v>504</v>
      </c>
      <c r="D92" s="8" t="s">
        <v>505</v>
      </c>
      <c r="E92" s="32" t="s">
        <v>677</v>
      </c>
      <c r="F92" s="32"/>
      <c r="G92" s="8">
        <v>109</v>
      </c>
      <c r="H92" s="8">
        <v>11</v>
      </c>
      <c r="I92" s="8">
        <v>159</v>
      </c>
      <c r="J92" s="245"/>
      <c r="K92" s="27"/>
      <c r="L92" s="27"/>
      <c r="M92" s="27"/>
      <c r="N92" s="27"/>
      <c r="O92" s="27"/>
      <c r="P92" s="27"/>
      <c r="Q92" s="3"/>
      <c r="R92" s="3"/>
      <c r="S92" s="3"/>
      <c r="T92" s="3"/>
      <c r="U92" s="3"/>
      <c r="V92" s="3"/>
      <c r="W92" s="3"/>
      <c r="X92" s="3"/>
    </row>
    <row r="93" spans="1:24" ht="15">
      <c r="A93" s="3">
        <v>90</v>
      </c>
      <c r="B93" s="8" t="s">
        <v>60</v>
      </c>
      <c r="C93" s="33" t="s">
        <v>678</v>
      </c>
      <c r="D93" s="8" t="s">
        <v>679</v>
      </c>
      <c r="E93" s="32" t="s">
        <v>677</v>
      </c>
      <c r="F93" s="32"/>
      <c r="G93" s="8">
        <v>73</v>
      </c>
      <c r="H93" s="8">
        <v>10</v>
      </c>
      <c r="I93" s="8">
        <v>86</v>
      </c>
      <c r="J93" s="245"/>
      <c r="K93" s="27"/>
      <c r="L93" s="27"/>
      <c r="M93" s="27"/>
      <c r="N93" s="27"/>
      <c r="O93" s="27"/>
      <c r="P93" s="27"/>
      <c r="Q93" s="3"/>
      <c r="R93" s="3"/>
      <c r="S93" s="3"/>
      <c r="T93" s="3"/>
      <c r="U93" s="3"/>
      <c r="V93" s="3"/>
      <c r="W93" s="3"/>
      <c r="X93" s="3"/>
    </row>
    <row r="94" spans="1:24" ht="15">
      <c r="A94" s="3">
        <v>91</v>
      </c>
      <c r="B94" s="8" t="s">
        <v>60</v>
      </c>
      <c r="C94" s="33" t="s">
        <v>498</v>
      </c>
      <c r="D94" s="8" t="s">
        <v>499</v>
      </c>
      <c r="E94" s="32" t="s">
        <v>680</v>
      </c>
      <c r="F94" s="32"/>
      <c r="G94" s="8">
        <v>88.9</v>
      </c>
      <c r="H94" s="8">
        <v>15</v>
      </c>
      <c r="I94" s="8">
        <v>160</v>
      </c>
      <c r="J94" s="245"/>
      <c r="K94" s="27"/>
      <c r="L94" s="27"/>
      <c r="M94" s="27"/>
      <c r="N94" s="27"/>
      <c r="O94" s="27"/>
      <c r="P94" s="27"/>
      <c r="Q94" s="3"/>
      <c r="R94" s="3"/>
      <c r="S94" s="3"/>
      <c r="T94" s="3"/>
      <c r="U94" s="3"/>
      <c r="V94" s="3"/>
      <c r="W94" s="3"/>
      <c r="X94" s="3"/>
    </row>
    <row r="95" spans="1:24" ht="15">
      <c r="A95" s="3">
        <v>92</v>
      </c>
      <c r="B95" s="8" t="s">
        <v>60</v>
      </c>
      <c r="C95" s="33" t="s">
        <v>681</v>
      </c>
      <c r="D95" s="8" t="s">
        <v>682</v>
      </c>
      <c r="E95" s="32" t="s">
        <v>680</v>
      </c>
      <c r="F95" s="32"/>
      <c r="G95" s="8">
        <v>110.5</v>
      </c>
      <c r="H95" s="8">
        <v>11</v>
      </c>
      <c r="I95" s="8">
        <v>96</v>
      </c>
      <c r="J95" s="245"/>
      <c r="K95" s="27"/>
      <c r="L95" s="27"/>
      <c r="M95" s="27"/>
      <c r="N95" s="27"/>
      <c r="O95" s="27"/>
      <c r="P95" s="27"/>
      <c r="Q95" s="3"/>
      <c r="R95" s="3"/>
      <c r="S95" s="3"/>
      <c r="T95" s="3"/>
      <c r="U95" s="3"/>
      <c r="V95" s="3"/>
      <c r="W95" s="3"/>
      <c r="X95" s="3"/>
    </row>
    <row r="96" spans="1:24" ht="15">
      <c r="A96" s="3">
        <v>93</v>
      </c>
      <c r="B96" s="8" t="s">
        <v>60</v>
      </c>
      <c r="C96" s="33" t="s">
        <v>683</v>
      </c>
      <c r="D96" s="8" t="s">
        <v>684</v>
      </c>
      <c r="E96" s="32" t="s">
        <v>685</v>
      </c>
      <c r="F96" s="32"/>
      <c r="G96" s="8">
        <v>127.2</v>
      </c>
      <c r="H96" s="8">
        <v>15</v>
      </c>
      <c r="I96" s="8">
        <v>93</v>
      </c>
      <c r="J96" s="245"/>
      <c r="K96" s="27"/>
      <c r="L96" s="27"/>
      <c r="M96" s="27"/>
      <c r="N96" s="27"/>
      <c r="O96" s="27"/>
      <c r="P96" s="27"/>
      <c r="Q96" s="3"/>
      <c r="R96" s="3"/>
      <c r="S96" s="3"/>
      <c r="T96" s="3"/>
      <c r="U96" s="3"/>
      <c r="V96" s="3"/>
      <c r="W96" s="3"/>
      <c r="X96" s="3"/>
    </row>
    <row r="97" spans="1:24" ht="15">
      <c r="A97" s="3">
        <v>94</v>
      </c>
      <c r="B97" s="8" t="s">
        <v>60</v>
      </c>
      <c r="C97" s="33" t="s">
        <v>686</v>
      </c>
      <c r="D97" s="8" t="s">
        <v>687</v>
      </c>
      <c r="E97" s="32" t="s">
        <v>688</v>
      </c>
      <c r="F97" s="32"/>
      <c r="G97" s="8">
        <v>64.7</v>
      </c>
      <c r="H97" s="8">
        <v>9</v>
      </c>
      <c r="I97" s="8">
        <v>71</v>
      </c>
      <c r="J97" s="245"/>
      <c r="K97" s="27"/>
      <c r="L97" s="27"/>
      <c r="M97" s="27"/>
      <c r="N97" s="27"/>
      <c r="O97" s="27"/>
      <c r="P97" s="27"/>
      <c r="Q97" s="3"/>
      <c r="R97" s="3"/>
      <c r="S97" s="3"/>
      <c r="T97" s="3"/>
      <c r="U97" s="3"/>
      <c r="V97" s="3"/>
      <c r="W97" s="3"/>
      <c r="X97" s="3"/>
    </row>
    <row r="98" spans="1:24" ht="15">
      <c r="A98" s="3">
        <v>95</v>
      </c>
      <c r="B98" s="8" t="s">
        <v>60</v>
      </c>
      <c r="C98" s="33" t="s">
        <v>689</v>
      </c>
      <c r="D98" s="8" t="s">
        <v>690</v>
      </c>
      <c r="E98" s="32" t="s">
        <v>691</v>
      </c>
      <c r="F98" s="32"/>
      <c r="G98" s="8">
        <v>103.1</v>
      </c>
      <c r="H98" s="8">
        <v>17</v>
      </c>
      <c r="I98" s="8">
        <v>68</v>
      </c>
      <c r="J98" s="245"/>
      <c r="K98" s="27"/>
      <c r="L98" s="27"/>
      <c r="M98" s="27"/>
      <c r="N98" s="27"/>
      <c r="O98" s="27"/>
      <c r="P98" s="27"/>
      <c r="Q98" s="3"/>
      <c r="R98" s="3"/>
      <c r="S98" s="3"/>
      <c r="T98" s="3"/>
      <c r="U98" s="3"/>
      <c r="V98" s="3"/>
      <c r="W98" s="3"/>
      <c r="X98" s="3"/>
    </row>
    <row r="99" spans="1:24" ht="15">
      <c r="A99" s="3">
        <v>96</v>
      </c>
      <c r="B99" s="8" t="s">
        <v>60</v>
      </c>
      <c r="C99" s="33" t="s">
        <v>494</v>
      </c>
      <c r="D99" s="8" t="s">
        <v>692</v>
      </c>
      <c r="E99" s="32" t="s">
        <v>691</v>
      </c>
      <c r="F99" s="32"/>
      <c r="G99" s="8">
        <v>61.2</v>
      </c>
      <c r="H99" s="8">
        <v>6</v>
      </c>
      <c r="I99" s="8">
        <v>61</v>
      </c>
      <c r="J99" s="245"/>
      <c r="K99" s="27"/>
      <c r="L99" s="27"/>
      <c r="M99" s="27"/>
      <c r="N99" s="27"/>
      <c r="O99" s="27"/>
      <c r="P99" s="27"/>
      <c r="Q99" s="3"/>
      <c r="R99" s="3"/>
      <c r="S99" s="3"/>
      <c r="T99" s="3"/>
      <c r="U99" s="3"/>
      <c r="V99" s="3"/>
      <c r="W99" s="3"/>
      <c r="X99" s="3"/>
    </row>
    <row r="100" spans="1:24" ht="15">
      <c r="A100" s="3">
        <v>97</v>
      </c>
      <c r="B100" s="8" t="s">
        <v>60</v>
      </c>
      <c r="C100" s="33" t="s">
        <v>693</v>
      </c>
      <c r="D100" s="8" t="s">
        <v>694</v>
      </c>
      <c r="E100" s="32" t="s">
        <v>691</v>
      </c>
      <c r="F100" s="32"/>
      <c r="G100" s="8">
        <v>52.5</v>
      </c>
      <c r="H100" s="8">
        <v>6</v>
      </c>
      <c r="I100" s="8">
        <v>51</v>
      </c>
      <c r="J100" s="245"/>
      <c r="K100" s="27"/>
      <c r="L100" s="27"/>
      <c r="M100" s="27"/>
      <c r="N100" s="27"/>
      <c r="O100" s="27"/>
      <c r="P100" s="27"/>
      <c r="Q100" s="3"/>
      <c r="R100" s="3"/>
      <c r="S100" s="3"/>
      <c r="T100" s="3"/>
      <c r="U100" s="3"/>
      <c r="V100" s="3"/>
      <c r="W100" s="3"/>
      <c r="X100" s="3"/>
    </row>
    <row r="101" spans="1:24" ht="15">
      <c r="A101" s="3">
        <v>98</v>
      </c>
      <c r="B101" s="8" t="s">
        <v>60</v>
      </c>
      <c r="C101" s="33" t="s">
        <v>695</v>
      </c>
      <c r="D101" s="8" t="s">
        <v>696</v>
      </c>
      <c r="E101" s="32" t="s">
        <v>697</v>
      </c>
      <c r="F101" s="32"/>
      <c r="G101" s="8">
        <v>39.4</v>
      </c>
      <c r="H101" s="8">
        <v>9</v>
      </c>
      <c r="I101" s="8">
        <v>27</v>
      </c>
      <c r="J101" s="245"/>
      <c r="K101" s="27"/>
      <c r="L101" s="27"/>
      <c r="M101" s="27"/>
      <c r="N101" s="27"/>
      <c r="O101" s="27"/>
      <c r="P101" s="27"/>
      <c r="Q101" s="3"/>
      <c r="R101" s="3"/>
      <c r="S101" s="3"/>
      <c r="T101" s="3"/>
      <c r="U101" s="3"/>
      <c r="V101" s="3"/>
      <c r="W101" s="3"/>
      <c r="X101" s="3"/>
    </row>
    <row r="102" spans="1:24" ht="15">
      <c r="A102" s="3">
        <v>99</v>
      </c>
      <c r="B102" s="8" t="s">
        <v>60</v>
      </c>
      <c r="C102" s="319" t="s">
        <v>698</v>
      </c>
      <c r="D102" s="318" t="s">
        <v>699</v>
      </c>
      <c r="E102" s="32" t="s">
        <v>700</v>
      </c>
      <c r="F102" s="32"/>
      <c r="G102" s="8">
        <v>38.5</v>
      </c>
      <c r="H102" s="8">
        <v>4</v>
      </c>
      <c r="I102" s="8">
        <v>25</v>
      </c>
      <c r="J102" s="245"/>
      <c r="K102" s="27"/>
      <c r="L102" s="27"/>
      <c r="M102" s="27"/>
      <c r="N102" s="27"/>
      <c r="O102" s="27"/>
      <c r="P102" s="27"/>
      <c r="Q102" s="3"/>
      <c r="R102" s="3"/>
      <c r="S102" s="3"/>
      <c r="T102" s="3"/>
      <c r="U102" s="3"/>
      <c r="V102" s="3"/>
      <c r="W102" s="3"/>
      <c r="X102" s="3"/>
    </row>
    <row r="103" spans="1:24" ht="15">
      <c r="A103" s="3">
        <v>100</v>
      </c>
      <c r="B103" s="8" t="s">
        <v>60</v>
      </c>
      <c r="C103" s="33" t="s">
        <v>486</v>
      </c>
      <c r="D103" s="8" t="s">
        <v>487</v>
      </c>
      <c r="E103" s="32" t="s">
        <v>701</v>
      </c>
      <c r="F103" s="32"/>
      <c r="G103" s="8">
        <v>105.76</v>
      </c>
      <c r="H103" s="8">
        <v>12</v>
      </c>
      <c r="I103" s="8">
        <v>110</v>
      </c>
      <c r="J103" s="245"/>
      <c r="K103" s="27"/>
      <c r="L103" s="27"/>
      <c r="M103" s="27"/>
      <c r="N103" s="27"/>
      <c r="O103" s="27"/>
      <c r="P103" s="27"/>
      <c r="Q103" s="3"/>
      <c r="R103" s="3"/>
      <c r="S103" s="3"/>
      <c r="T103" s="3"/>
      <c r="U103" s="3"/>
      <c r="V103" s="3"/>
      <c r="W103" s="3"/>
      <c r="X103" s="3"/>
    </row>
    <row r="104" spans="1:24" ht="15">
      <c r="A104" s="3">
        <v>101</v>
      </c>
      <c r="B104" s="8" t="s">
        <v>60</v>
      </c>
      <c r="C104" s="33" t="s">
        <v>702</v>
      </c>
      <c r="D104" s="8" t="s">
        <v>703</v>
      </c>
      <c r="E104" s="32" t="s">
        <v>701</v>
      </c>
      <c r="F104" s="32"/>
      <c r="G104" s="8">
        <v>99.7</v>
      </c>
      <c r="H104" s="8">
        <v>21</v>
      </c>
      <c r="I104" s="8">
        <v>120</v>
      </c>
      <c r="J104" s="245"/>
      <c r="K104" s="27"/>
      <c r="L104" s="27"/>
      <c r="M104" s="27"/>
      <c r="N104" s="27"/>
      <c r="O104" s="27"/>
      <c r="P104" s="27"/>
      <c r="Q104" s="3"/>
      <c r="R104" s="3"/>
      <c r="S104" s="3"/>
      <c r="T104" s="3"/>
      <c r="U104" s="3"/>
      <c r="V104" s="3"/>
      <c r="W104" s="3"/>
      <c r="X104" s="3"/>
    </row>
    <row r="105" spans="1:24" ht="15">
      <c r="A105" s="3">
        <v>102</v>
      </c>
      <c r="B105" s="8" t="s">
        <v>60</v>
      </c>
      <c r="C105" s="33" t="s">
        <v>704</v>
      </c>
      <c r="D105" s="8" t="s">
        <v>705</v>
      </c>
      <c r="E105" s="32" t="s">
        <v>706</v>
      </c>
      <c r="F105" s="32"/>
      <c r="G105" s="8">
        <v>48.1</v>
      </c>
      <c r="H105" s="8">
        <v>9</v>
      </c>
      <c r="I105" s="8">
        <v>54</v>
      </c>
      <c r="J105" s="245"/>
      <c r="K105" s="27"/>
      <c r="L105" s="27"/>
      <c r="M105" s="27"/>
      <c r="N105" s="27"/>
      <c r="O105" s="27"/>
      <c r="P105" s="27"/>
      <c r="Q105" s="3"/>
      <c r="R105" s="3"/>
      <c r="S105" s="3"/>
      <c r="T105" s="3"/>
      <c r="U105" s="3"/>
      <c r="V105" s="3"/>
      <c r="W105" s="3"/>
      <c r="X105" s="3"/>
    </row>
    <row r="106" spans="1:24" ht="15">
      <c r="A106" s="3">
        <v>103</v>
      </c>
      <c r="B106" s="8" t="s">
        <v>60</v>
      </c>
      <c r="C106" s="33" t="s">
        <v>707</v>
      </c>
      <c r="D106" s="8" t="s">
        <v>708</v>
      </c>
      <c r="E106" s="32" t="s">
        <v>709</v>
      </c>
      <c r="F106" s="32"/>
      <c r="G106" s="8">
        <v>18.899999999999999</v>
      </c>
      <c r="H106" s="8">
        <v>2</v>
      </c>
      <c r="I106" s="8">
        <v>2</v>
      </c>
      <c r="J106" s="245"/>
      <c r="K106" s="27"/>
      <c r="L106" s="27"/>
      <c r="M106" s="27"/>
      <c r="N106" s="27"/>
      <c r="O106" s="27"/>
      <c r="P106" s="27"/>
      <c r="Q106" s="3"/>
      <c r="R106" s="3"/>
      <c r="S106" s="3"/>
      <c r="T106" s="3"/>
      <c r="U106" s="3"/>
      <c r="V106" s="3"/>
      <c r="W106" s="3"/>
      <c r="X106" s="3"/>
    </row>
    <row r="107" spans="1:24" ht="15">
      <c r="A107" s="3">
        <v>104</v>
      </c>
      <c r="B107" s="8" t="s">
        <v>60</v>
      </c>
      <c r="C107" s="33" t="s">
        <v>710</v>
      </c>
      <c r="D107" s="8" t="s">
        <v>711</v>
      </c>
      <c r="E107" s="32" t="s">
        <v>709</v>
      </c>
      <c r="F107" s="32"/>
      <c r="G107" s="8">
        <v>109.15</v>
      </c>
      <c r="H107" s="8">
        <v>9</v>
      </c>
      <c r="I107" s="8">
        <v>52</v>
      </c>
      <c r="J107" s="245"/>
      <c r="K107" s="27"/>
      <c r="L107" s="27"/>
      <c r="M107" s="27"/>
      <c r="N107" s="27"/>
      <c r="O107" s="27"/>
      <c r="P107" s="27"/>
      <c r="Q107" s="3"/>
      <c r="R107" s="3"/>
      <c r="S107" s="3"/>
      <c r="T107" s="3"/>
      <c r="U107" s="3"/>
      <c r="V107" s="3"/>
      <c r="W107" s="3"/>
      <c r="X107" s="3"/>
    </row>
    <row r="108" spans="1:24" ht="15">
      <c r="A108" s="3">
        <v>105</v>
      </c>
      <c r="B108" s="8" t="s">
        <v>60</v>
      </c>
      <c r="C108" s="319" t="s">
        <v>484</v>
      </c>
      <c r="D108" s="318" t="s">
        <v>712</v>
      </c>
      <c r="E108" s="32" t="s">
        <v>713</v>
      </c>
      <c r="F108" s="32"/>
      <c r="G108" s="8">
        <v>53.9</v>
      </c>
      <c r="H108" s="8">
        <v>4</v>
      </c>
      <c r="I108" s="8">
        <v>25</v>
      </c>
      <c r="J108" s="245"/>
      <c r="K108" s="27"/>
      <c r="L108" s="27"/>
      <c r="M108" s="27"/>
      <c r="N108" s="27"/>
      <c r="O108" s="27"/>
      <c r="P108" s="27"/>
      <c r="Q108" s="3"/>
      <c r="R108" s="3"/>
      <c r="S108" s="3"/>
      <c r="T108" s="3"/>
      <c r="U108" s="3"/>
      <c r="V108" s="3"/>
      <c r="W108" s="3"/>
      <c r="X108" s="3"/>
    </row>
    <row r="109" spans="1:24" ht="15">
      <c r="A109" s="3">
        <v>106</v>
      </c>
      <c r="B109" s="8" t="s">
        <v>60</v>
      </c>
      <c r="C109" s="33" t="s">
        <v>714</v>
      </c>
      <c r="D109" s="8" t="s">
        <v>715</v>
      </c>
      <c r="E109" s="32" t="s">
        <v>713</v>
      </c>
      <c r="F109" s="32"/>
      <c r="G109" s="8">
        <v>60.8</v>
      </c>
      <c r="H109" s="8">
        <v>11</v>
      </c>
      <c r="I109" s="8">
        <v>89</v>
      </c>
      <c r="J109" s="245"/>
      <c r="K109" s="27"/>
      <c r="L109" s="27"/>
      <c r="M109" s="27"/>
      <c r="N109" s="27"/>
      <c r="O109" s="27"/>
      <c r="P109" s="27"/>
      <c r="Q109" s="3"/>
      <c r="R109" s="3"/>
      <c r="S109" s="3"/>
      <c r="T109" s="3"/>
      <c r="U109" s="3"/>
      <c r="V109" s="3"/>
      <c r="W109" s="3"/>
      <c r="X109" s="3"/>
    </row>
    <row r="110" spans="1:24" ht="15">
      <c r="A110" s="3">
        <v>107</v>
      </c>
      <c r="B110" s="8" t="s">
        <v>60</v>
      </c>
      <c r="C110" s="33" t="s">
        <v>716</v>
      </c>
      <c r="D110" s="8" t="s">
        <v>717</v>
      </c>
      <c r="E110" s="32" t="s">
        <v>718</v>
      </c>
      <c r="F110" s="32"/>
      <c r="G110" s="8">
        <v>86.3</v>
      </c>
      <c r="H110" s="8">
        <v>9</v>
      </c>
      <c r="I110" s="8">
        <v>59</v>
      </c>
      <c r="J110" s="245"/>
      <c r="K110" s="27"/>
      <c r="L110" s="27"/>
      <c r="M110" s="27"/>
      <c r="N110" s="27"/>
      <c r="O110" s="27"/>
      <c r="P110" s="27"/>
      <c r="Q110" s="3"/>
      <c r="R110" s="3"/>
      <c r="S110" s="3"/>
      <c r="T110" s="3"/>
      <c r="U110" s="3"/>
      <c r="V110" s="3"/>
      <c r="W110" s="3"/>
      <c r="X110" s="3"/>
    </row>
    <row r="111" spans="1:24" ht="15">
      <c r="A111" s="3">
        <v>108</v>
      </c>
      <c r="B111" s="8" t="s">
        <v>60</v>
      </c>
      <c r="C111" s="33" t="s">
        <v>719</v>
      </c>
      <c r="D111" s="8" t="s">
        <v>720</v>
      </c>
      <c r="E111" s="32" t="s">
        <v>721</v>
      </c>
      <c r="F111" s="32"/>
      <c r="G111" s="8">
        <v>39.76</v>
      </c>
      <c r="H111" s="8">
        <v>4</v>
      </c>
      <c r="I111" s="8">
        <v>17</v>
      </c>
      <c r="J111" s="245"/>
      <c r="K111" s="27"/>
      <c r="L111" s="27"/>
      <c r="M111" s="27"/>
      <c r="N111" s="27"/>
      <c r="O111" s="27"/>
      <c r="P111" s="27"/>
      <c r="Q111" s="1"/>
      <c r="R111" s="3"/>
      <c r="S111" s="3"/>
      <c r="T111" s="3"/>
      <c r="U111" s="3"/>
      <c r="V111" s="3"/>
      <c r="W111" s="3"/>
      <c r="X111" s="3"/>
    </row>
    <row r="112" spans="1:24" ht="15">
      <c r="A112" s="3">
        <v>109</v>
      </c>
      <c r="B112" s="8" t="s">
        <v>60</v>
      </c>
      <c r="C112" s="33" t="s">
        <v>722</v>
      </c>
      <c r="D112" s="8" t="s">
        <v>723</v>
      </c>
      <c r="E112" s="32" t="s">
        <v>724</v>
      </c>
      <c r="F112" s="32"/>
      <c r="G112" s="8">
        <v>54.5</v>
      </c>
      <c r="H112" s="8">
        <v>5</v>
      </c>
      <c r="I112" s="8">
        <v>36</v>
      </c>
      <c r="J112" s="245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5">
      <c r="A113" s="3">
        <v>110</v>
      </c>
      <c r="B113" s="8" t="s">
        <v>60</v>
      </c>
      <c r="C113" s="33" t="s">
        <v>725</v>
      </c>
      <c r="D113" s="8" t="s">
        <v>726</v>
      </c>
      <c r="E113" s="32" t="s">
        <v>727</v>
      </c>
      <c r="F113" s="32"/>
      <c r="G113" s="8">
        <v>44</v>
      </c>
      <c r="H113" s="8">
        <v>7</v>
      </c>
      <c r="I113" s="8">
        <v>25</v>
      </c>
      <c r="J113" s="245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5">
      <c r="A114" s="3">
        <v>111</v>
      </c>
      <c r="B114" s="8" t="s">
        <v>60</v>
      </c>
      <c r="C114" s="319" t="s">
        <v>728</v>
      </c>
      <c r="D114" s="318" t="s">
        <v>729</v>
      </c>
      <c r="E114" s="32" t="s">
        <v>730</v>
      </c>
      <c r="F114" s="32"/>
      <c r="G114" s="8">
        <v>22</v>
      </c>
      <c r="H114" s="8">
        <v>3</v>
      </c>
      <c r="I114" s="8">
        <v>14</v>
      </c>
      <c r="J114" s="245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5">
      <c r="A115" s="3">
        <v>112</v>
      </c>
      <c r="B115" s="8" t="s">
        <v>60</v>
      </c>
      <c r="C115" s="33" t="s">
        <v>731</v>
      </c>
      <c r="D115" s="8" t="s">
        <v>732</v>
      </c>
      <c r="E115" s="32" t="s">
        <v>733</v>
      </c>
      <c r="F115" s="32"/>
      <c r="G115" s="8">
        <v>65.900000000000006</v>
      </c>
      <c r="H115" s="8">
        <v>7</v>
      </c>
      <c r="I115" s="8">
        <v>79</v>
      </c>
      <c r="J115" s="245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5">
      <c r="A116" s="3">
        <v>113</v>
      </c>
      <c r="B116" s="8" t="s">
        <v>60</v>
      </c>
      <c r="C116" s="319" t="s">
        <v>734</v>
      </c>
      <c r="D116" s="318" t="s">
        <v>1314</v>
      </c>
      <c r="E116" s="32" t="s">
        <v>736</v>
      </c>
      <c r="F116" s="32"/>
      <c r="G116" s="8">
        <v>36.6</v>
      </c>
      <c r="H116" s="8">
        <v>2</v>
      </c>
      <c r="I116" s="8">
        <v>15</v>
      </c>
      <c r="J116" s="245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5">
      <c r="A117" s="3">
        <v>114</v>
      </c>
      <c r="B117" s="8" t="s">
        <v>60</v>
      </c>
      <c r="C117" s="319" t="s">
        <v>737</v>
      </c>
      <c r="D117" s="318" t="s">
        <v>738</v>
      </c>
      <c r="E117" s="32" t="s">
        <v>739</v>
      </c>
      <c r="F117" s="32"/>
      <c r="G117" s="8"/>
      <c r="H117" s="8">
        <v>1</v>
      </c>
      <c r="I117" s="8"/>
      <c r="J117" s="245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5">
      <c r="A118" s="3">
        <v>115</v>
      </c>
      <c r="B118" s="8" t="s">
        <v>60</v>
      </c>
      <c r="C118" s="319" t="s">
        <v>740</v>
      </c>
      <c r="D118" s="318" t="s">
        <v>741</v>
      </c>
      <c r="E118" s="32" t="s">
        <v>742</v>
      </c>
      <c r="F118" s="32"/>
      <c r="G118" s="8">
        <v>30.6</v>
      </c>
      <c r="H118" s="8">
        <v>1</v>
      </c>
      <c r="I118" s="8">
        <v>14</v>
      </c>
      <c r="J118" s="245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4">
      <c r="A119" s="3">
        <v>116</v>
      </c>
      <c r="B119" s="8" t="s">
        <v>24</v>
      </c>
      <c r="C119" s="8" t="s">
        <v>743</v>
      </c>
      <c r="D119" s="8" t="s">
        <v>744</v>
      </c>
      <c r="E119" s="32">
        <v>1943</v>
      </c>
      <c r="F119" s="32"/>
      <c r="G119" s="8">
        <v>32.5</v>
      </c>
      <c r="H119" s="8">
        <v>5</v>
      </c>
      <c r="I119" s="8">
        <v>34</v>
      </c>
      <c r="J119" s="245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4">
      <c r="A120" s="3">
        <v>117</v>
      </c>
      <c r="B120" s="8" t="s">
        <v>24</v>
      </c>
      <c r="C120" s="8" t="s">
        <v>157</v>
      </c>
      <c r="D120" s="8" t="s">
        <v>158</v>
      </c>
      <c r="E120" s="32">
        <v>1935</v>
      </c>
      <c r="F120" s="32"/>
      <c r="G120" s="8"/>
      <c r="H120" s="8">
        <v>9</v>
      </c>
      <c r="I120" s="8">
        <v>131</v>
      </c>
      <c r="J120" s="245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4">
      <c r="A121" s="3">
        <v>118</v>
      </c>
      <c r="B121" s="8" t="s">
        <v>24</v>
      </c>
      <c r="C121" s="8" t="s">
        <v>193</v>
      </c>
      <c r="D121" s="8" t="s">
        <v>745</v>
      </c>
      <c r="E121" s="32">
        <v>1942</v>
      </c>
      <c r="F121" s="32"/>
      <c r="G121" s="8"/>
      <c r="H121" s="8">
        <v>2</v>
      </c>
      <c r="I121" s="8">
        <v>22</v>
      </c>
      <c r="J121" s="245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4">
      <c r="A122" s="3">
        <v>119</v>
      </c>
      <c r="B122" s="8" t="s">
        <v>16</v>
      </c>
      <c r="C122" s="8" t="s">
        <v>114</v>
      </c>
      <c r="D122" s="8" t="s">
        <v>115</v>
      </c>
      <c r="E122" s="32">
        <v>1949</v>
      </c>
      <c r="F122" s="32"/>
      <c r="G122" s="8">
        <v>83.8</v>
      </c>
      <c r="H122" s="8">
        <v>12</v>
      </c>
      <c r="I122" s="8">
        <v>143</v>
      </c>
      <c r="J122" s="245">
        <v>34.700000000000003</v>
      </c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4">
      <c r="A123" s="3">
        <v>120</v>
      </c>
      <c r="B123" s="8" t="s">
        <v>16</v>
      </c>
      <c r="C123" s="8" t="s">
        <v>746</v>
      </c>
      <c r="D123" s="8" t="s">
        <v>747</v>
      </c>
      <c r="E123" s="32">
        <v>1909</v>
      </c>
      <c r="F123" s="32" t="s">
        <v>748</v>
      </c>
      <c r="G123" s="8">
        <v>72</v>
      </c>
      <c r="H123" s="8">
        <v>8</v>
      </c>
      <c r="I123" s="8">
        <v>56</v>
      </c>
      <c r="J123" s="245">
        <v>14.7</v>
      </c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4">
      <c r="A124" s="3">
        <v>121</v>
      </c>
      <c r="B124" s="8" t="s">
        <v>16</v>
      </c>
      <c r="C124" s="8" t="s">
        <v>749</v>
      </c>
      <c r="D124" s="8" t="s">
        <v>750</v>
      </c>
      <c r="E124" s="32">
        <v>1949</v>
      </c>
      <c r="F124" s="32"/>
      <c r="G124" s="8">
        <v>27</v>
      </c>
      <c r="H124" s="8">
        <v>6</v>
      </c>
      <c r="I124" s="8">
        <v>41</v>
      </c>
      <c r="J124" s="245">
        <v>9.3000000000000007</v>
      </c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4">
      <c r="A125" s="3">
        <v>122</v>
      </c>
      <c r="B125" s="8" t="s">
        <v>16</v>
      </c>
      <c r="C125" s="8" t="s">
        <v>751</v>
      </c>
      <c r="D125" s="8" t="s">
        <v>752</v>
      </c>
      <c r="E125" s="32">
        <v>1995</v>
      </c>
      <c r="F125" s="32"/>
      <c r="G125" s="8">
        <v>33</v>
      </c>
      <c r="H125" s="8">
        <v>6</v>
      </c>
      <c r="I125" s="8">
        <v>17</v>
      </c>
      <c r="J125" s="245">
        <v>1.9</v>
      </c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4">
      <c r="A126" s="3">
        <v>123</v>
      </c>
      <c r="B126" s="8" t="s">
        <v>16</v>
      </c>
      <c r="C126" s="8" t="s">
        <v>753</v>
      </c>
      <c r="D126" s="8" t="s">
        <v>754</v>
      </c>
      <c r="E126" s="32">
        <v>1948</v>
      </c>
      <c r="F126" s="32"/>
      <c r="G126" s="8">
        <v>36.9</v>
      </c>
      <c r="H126" s="8">
        <v>6</v>
      </c>
      <c r="I126" s="8">
        <v>39</v>
      </c>
      <c r="J126" s="245">
        <v>14</v>
      </c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4">
      <c r="A127" s="3">
        <v>124</v>
      </c>
      <c r="B127" s="8" t="s">
        <v>16</v>
      </c>
      <c r="C127" s="8" t="s">
        <v>755</v>
      </c>
      <c r="D127" s="8" t="s">
        <v>756</v>
      </c>
      <c r="E127" s="32">
        <v>1952</v>
      </c>
      <c r="F127" s="32"/>
      <c r="G127" s="8">
        <v>18</v>
      </c>
      <c r="H127" s="8">
        <v>4</v>
      </c>
      <c r="I127" s="8">
        <v>8</v>
      </c>
      <c r="J127" s="245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4">
      <c r="A128" s="3">
        <v>125</v>
      </c>
      <c r="B128" s="8" t="s">
        <v>16</v>
      </c>
      <c r="C128" s="8" t="s">
        <v>757</v>
      </c>
      <c r="D128" s="8" t="s">
        <v>758</v>
      </c>
      <c r="E128" s="32">
        <v>1952</v>
      </c>
      <c r="F128" s="32"/>
      <c r="G128" s="8">
        <v>30.6</v>
      </c>
      <c r="H128" s="8">
        <v>11</v>
      </c>
      <c r="I128" s="8">
        <v>33</v>
      </c>
      <c r="J128" s="245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4">
      <c r="A129" s="3">
        <v>126</v>
      </c>
      <c r="B129" s="8" t="s">
        <v>16</v>
      </c>
      <c r="C129" s="8" t="s">
        <v>110</v>
      </c>
      <c r="D129" s="8" t="s">
        <v>111</v>
      </c>
      <c r="E129" s="32">
        <v>1952</v>
      </c>
      <c r="F129" s="32"/>
      <c r="G129" s="8">
        <v>68.099999999999994</v>
      </c>
      <c r="H129" s="8">
        <v>12</v>
      </c>
      <c r="I129" s="8">
        <v>65</v>
      </c>
      <c r="J129" s="245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4">
      <c r="A130" s="3">
        <v>127</v>
      </c>
      <c r="B130" s="8" t="s">
        <v>16</v>
      </c>
      <c r="C130" s="8" t="s">
        <v>759</v>
      </c>
      <c r="D130" s="8" t="s">
        <v>760</v>
      </c>
      <c r="E130" s="32">
        <v>1952</v>
      </c>
      <c r="F130" s="32"/>
      <c r="G130" s="8">
        <v>33.1</v>
      </c>
      <c r="H130" s="8">
        <v>11</v>
      </c>
      <c r="I130" s="8">
        <v>59</v>
      </c>
      <c r="J130" s="245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4">
      <c r="A131" s="3">
        <v>128</v>
      </c>
      <c r="B131" s="8" t="s">
        <v>16</v>
      </c>
      <c r="C131" s="8" t="s">
        <v>120</v>
      </c>
      <c r="D131" s="8" t="s">
        <v>121</v>
      </c>
      <c r="E131" s="32">
        <v>1941</v>
      </c>
      <c r="F131" s="32"/>
      <c r="G131" s="8">
        <v>99</v>
      </c>
      <c r="H131" s="8">
        <v>10</v>
      </c>
      <c r="I131" s="8">
        <v>102</v>
      </c>
      <c r="J131" s="245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4">
      <c r="A132" s="3">
        <v>129</v>
      </c>
      <c r="B132" s="8" t="s">
        <v>16</v>
      </c>
      <c r="C132" s="8" t="s">
        <v>112</v>
      </c>
      <c r="D132" s="8" t="s">
        <v>113</v>
      </c>
      <c r="E132" s="32">
        <v>1936</v>
      </c>
      <c r="F132" s="32">
        <v>2017</v>
      </c>
      <c r="G132" s="8"/>
      <c r="H132" s="8">
        <v>1</v>
      </c>
      <c r="I132" s="8">
        <v>1</v>
      </c>
      <c r="J132" s="245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4">
      <c r="A133" s="3">
        <v>130</v>
      </c>
      <c r="B133" s="8" t="s">
        <v>16</v>
      </c>
      <c r="C133" s="8" t="s">
        <v>761</v>
      </c>
      <c r="D133" s="8" t="s">
        <v>762</v>
      </c>
      <c r="E133" s="32">
        <v>1952</v>
      </c>
      <c r="F133" s="32"/>
      <c r="G133" s="8">
        <v>22.2</v>
      </c>
      <c r="H133" s="8">
        <v>10</v>
      </c>
      <c r="I133" s="8">
        <v>34</v>
      </c>
      <c r="J133" s="245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4">
      <c r="A134" s="3">
        <v>131</v>
      </c>
      <c r="B134" s="8" t="s">
        <v>16</v>
      </c>
      <c r="C134" s="8" t="s">
        <v>763</v>
      </c>
      <c r="D134" s="8" t="s">
        <v>764</v>
      </c>
      <c r="E134" s="32">
        <v>1988</v>
      </c>
      <c r="F134" s="32"/>
      <c r="G134" s="8">
        <v>100.6</v>
      </c>
      <c r="H134" s="8">
        <v>13</v>
      </c>
      <c r="I134" s="8">
        <v>78</v>
      </c>
      <c r="J134" s="245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4">
      <c r="A135" s="3">
        <v>132</v>
      </c>
      <c r="B135" s="8" t="s">
        <v>16</v>
      </c>
      <c r="C135" s="8" t="s">
        <v>765</v>
      </c>
      <c r="D135" s="8" t="s">
        <v>766</v>
      </c>
      <c r="E135" s="32">
        <v>1944</v>
      </c>
      <c r="F135" s="32"/>
      <c r="G135" s="8">
        <v>31.9</v>
      </c>
      <c r="H135" s="8">
        <v>14</v>
      </c>
      <c r="I135" s="8">
        <v>57</v>
      </c>
      <c r="J135" s="245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4">
      <c r="A136" s="3">
        <v>133</v>
      </c>
      <c r="B136" s="8" t="s">
        <v>58</v>
      </c>
      <c r="C136" s="8" t="s">
        <v>470</v>
      </c>
      <c r="D136" s="8" t="s">
        <v>471</v>
      </c>
      <c r="E136" s="32">
        <v>1940</v>
      </c>
      <c r="F136" s="32"/>
      <c r="G136" s="8">
        <v>21.7</v>
      </c>
      <c r="H136" s="8">
        <v>3</v>
      </c>
      <c r="I136" s="8">
        <v>28</v>
      </c>
      <c r="J136" s="245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4">
      <c r="A137" s="3">
        <v>134</v>
      </c>
      <c r="B137" s="8" t="s">
        <v>58</v>
      </c>
      <c r="C137" s="8" t="s">
        <v>767</v>
      </c>
      <c r="D137" s="8" t="s">
        <v>768</v>
      </c>
      <c r="E137" s="32">
        <v>1940</v>
      </c>
      <c r="F137" s="32"/>
      <c r="G137" s="8">
        <v>16.5</v>
      </c>
      <c r="H137" s="8">
        <v>3</v>
      </c>
      <c r="I137" s="8">
        <v>20</v>
      </c>
      <c r="J137" s="245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4">
      <c r="A138" s="3">
        <v>135</v>
      </c>
      <c r="B138" s="8" t="s">
        <v>58</v>
      </c>
      <c r="C138" s="8" t="s">
        <v>769</v>
      </c>
      <c r="D138" s="8" t="s">
        <v>770</v>
      </c>
      <c r="E138" s="32">
        <v>1938</v>
      </c>
      <c r="F138" s="32"/>
      <c r="G138" s="8"/>
      <c r="H138" s="8">
        <v>4</v>
      </c>
      <c r="I138" s="8">
        <v>44</v>
      </c>
      <c r="J138" s="245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4">
      <c r="A139" s="3">
        <v>136</v>
      </c>
      <c r="B139" s="8" t="s">
        <v>58</v>
      </c>
      <c r="C139" s="8" t="s">
        <v>474</v>
      </c>
      <c r="D139" s="8" t="s">
        <v>475</v>
      </c>
      <c r="E139" s="32">
        <v>1942</v>
      </c>
      <c r="F139" s="32"/>
      <c r="G139" s="8">
        <v>30.3</v>
      </c>
      <c r="H139" s="8">
        <v>6</v>
      </c>
      <c r="I139" s="8">
        <v>101</v>
      </c>
      <c r="J139" s="245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4">
      <c r="A140" s="3">
        <v>137</v>
      </c>
      <c r="B140" s="8" t="s">
        <v>58</v>
      </c>
      <c r="C140" s="8" t="s">
        <v>771</v>
      </c>
      <c r="D140" s="8" t="s">
        <v>772</v>
      </c>
      <c r="E140" s="32">
        <v>1949</v>
      </c>
      <c r="F140" s="32">
        <v>2023</v>
      </c>
      <c r="G140" s="8"/>
      <c r="H140" s="8">
        <v>3</v>
      </c>
      <c r="I140" s="8">
        <v>30</v>
      </c>
      <c r="J140" s="245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4">
      <c r="A141" s="3">
        <v>138</v>
      </c>
      <c r="B141" s="8" t="s">
        <v>58</v>
      </c>
      <c r="C141" s="8" t="s">
        <v>464</v>
      </c>
      <c r="D141" s="8" t="s">
        <v>465</v>
      </c>
      <c r="E141" s="32">
        <v>1932</v>
      </c>
      <c r="F141" s="32"/>
      <c r="G141" s="8"/>
      <c r="H141" s="8">
        <v>10</v>
      </c>
      <c r="I141" s="8">
        <v>102</v>
      </c>
      <c r="J141" s="245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4">
      <c r="A142" s="3">
        <v>139</v>
      </c>
      <c r="B142" s="8" t="s">
        <v>58</v>
      </c>
      <c r="C142" s="8" t="s">
        <v>773</v>
      </c>
      <c r="D142" s="8" t="s">
        <v>774</v>
      </c>
      <c r="E142" s="32">
        <v>1941</v>
      </c>
      <c r="F142" s="32"/>
      <c r="G142" s="8"/>
      <c r="H142" s="8">
        <v>7</v>
      </c>
      <c r="I142" s="8">
        <v>63</v>
      </c>
      <c r="J142" s="245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4">
      <c r="A143" s="3">
        <v>140</v>
      </c>
      <c r="B143" s="8" t="s">
        <v>58</v>
      </c>
      <c r="C143" s="8" t="s">
        <v>775</v>
      </c>
      <c r="D143" s="8" t="s">
        <v>776</v>
      </c>
      <c r="E143" s="32">
        <v>1957</v>
      </c>
      <c r="F143" s="32"/>
      <c r="G143" s="8">
        <v>12.7</v>
      </c>
      <c r="H143" s="8">
        <v>1</v>
      </c>
      <c r="I143" s="8">
        <v>16</v>
      </c>
      <c r="J143" s="245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4">
      <c r="A144" s="3">
        <v>141</v>
      </c>
      <c r="B144" s="8" t="s">
        <v>58</v>
      </c>
      <c r="C144" s="8" t="s">
        <v>468</v>
      </c>
      <c r="D144" s="8" t="s">
        <v>469</v>
      </c>
      <c r="E144" s="32">
        <v>1940</v>
      </c>
      <c r="F144" s="32"/>
      <c r="G144" s="8">
        <v>25.7</v>
      </c>
      <c r="H144" s="8">
        <v>3</v>
      </c>
      <c r="I144" s="8">
        <v>31</v>
      </c>
      <c r="J144" s="245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4">
      <c r="A145" s="3">
        <v>142</v>
      </c>
      <c r="B145" s="8" t="s">
        <v>58</v>
      </c>
      <c r="C145" s="8" t="s">
        <v>777</v>
      </c>
      <c r="D145" s="8" t="s">
        <v>778</v>
      </c>
      <c r="E145" s="32">
        <v>1950</v>
      </c>
      <c r="F145" s="32"/>
      <c r="G145" s="8"/>
      <c r="H145" s="8">
        <v>4</v>
      </c>
      <c r="I145" s="8">
        <v>56</v>
      </c>
      <c r="J145" s="245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4">
      <c r="A146" s="3">
        <v>143</v>
      </c>
      <c r="B146" s="8" t="s">
        <v>58</v>
      </c>
      <c r="C146" s="8" t="s">
        <v>779</v>
      </c>
      <c r="D146" s="8" t="s">
        <v>780</v>
      </c>
      <c r="E146" s="32">
        <v>1949</v>
      </c>
      <c r="F146" s="32"/>
      <c r="G146" s="8">
        <v>13.1</v>
      </c>
      <c r="H146" s="8">
        <v>3</v>
      </c>
      <c r="I146" s="8">
        <v>22</v>
      </c>
      <c r="J146" s="245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4">
      <c r="A147" s="3">
        <v>144</v>
      </c>
      <c r="B147" s="8" t="s">
        <v>58</v>
      </c>
      <c r="C147" s="8" t="s">
        <v>472</v>
      </c>
      <c r="D147" s="8" t="s">
        <v>473</v>
      </c>
      <c r="E147" s="32">
        <v>1939</v>
      </c>
      <c r="F147" s="32"/>
      <c r="G147" s="8"/>
      <c r="H147" s="8">
        <v>6</v>
      </c>
      <c r="I147" s="8">
        <v>119</v>
      </c>
      <c r="J147" s="245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4">
      <c r="A148" s="3">
        <v>145</v>
      </c>
      <c r="B148" s="8" t="s">
        <v>58</v>
      </c>
      <c r="C148" s="8" t="s">
        <v>781</v>
      </c>
      <c r="D148" s="8" t="s">
        <v>782</v>
      </c>
      <c r="E148" s="32">
        <v>1966</v>
      </c>
      <c r="F148" s="32"/>
      <c r="G148" s="8">
        <v>8.8000000000000007</v>
      </c>
      <c r="H148" s="8">
        <v>1</v>
      </c>
      <c r="I148" s="8">
        <v>7</v>
      </c>
      <c r="J148" s="245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4">
      <c r="A149" s="3">
        <v>146</v>
      </c>
      <c r="B149" s="253" t="s">
        <v>56</v>
      </c>
      <c r="C149" s="253" t="s">
        <v>783</v>
      </c>
      <c r="D149" s="253" t="s">
        <v>784</v>
      </c>
      <c r="E149" s="439">
        <v>2003</v>
      </c>
      <c r="F149" s="439"/>
      <c r="G149" s="253">
        <v>3.4</v>
      </c>
      <c r="H149" s="253">
        <v>1</v>
      </c>
      <c r="I149" s="253">
        <v>5</v>
      </c>
      <c r="J149" s="254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4">
      <c r="A150" s="3" t="s">
        <v>528</v>
      </c>
      <c r="B150" s="402">
        <f ca="1">IFERROR(__xludf.DUMMYFUNCTION("COUNTUNIQUE(B4:B151)"),25)</f>
        <v>25</v>
      </c>
      <c r="C150" s="402">
        <f>COUNTA(Table5[Місто])</f>
        <v>146</v>
      </c>
      <c r="D150" s="402">
        <f>COUNTA(Table5[City])</f>
        <v>146</v>
      </c>
      <c r="E150" s="440"/>
      <c r="F150" s="440"/>
      <c r="G150" s="402"/>
      <c r="H150" s="402"/>
      <c r="I150" s="402"/>
      <c r="J150" s="402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4">
      <c r="A151" s="3"/>
      <c r="B151" s="40" t="s">
        <v>1440</v>
      </c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4">
      <c r="A152" s="3"/>
      <c r="B152" s="322" t="s">
        <v>1316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4">
      <c r="A153" s="3"/>
      <c r="B153" s="3" t="s">
        <v>536</v>
      </c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4">
      <c r="A154" s="3"/>
      <c r="B154" s="29" t="s">
        <v>537</v>
      </c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4">
      <c r="A155" s="3"/>
      <c r="B155" s="29" t="s">
        <v>538</v>
      </c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4">
      <c r="A156" s="3"/>
      <c r="B156" s="3" t="s">
        <v>539</v>
      </c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4">
      <c r="A157" s="3"/>
      <c r="B157" s="315" t="s">
        <v>1313</v>
      </c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4">
      <c r="A161" s="3"/>
      <c r="B161" s="414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1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1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1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1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1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4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4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4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4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4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4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4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4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4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4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4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4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4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4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4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4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4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4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4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4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4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4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4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4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4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4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4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4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4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4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4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4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4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4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4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4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4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4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4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4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4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4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4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4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4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4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4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4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4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4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4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4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4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4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4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4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4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4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4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4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4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4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4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4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4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4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4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4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4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4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4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4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4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ht="14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ht="14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ht="14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ht="14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ht="14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ht="14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ht="14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ht="14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ht="1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ht="14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ht="14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ht="14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ht="14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ht="14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ht="14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ht="14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ht="14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ht="14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ht="1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ht="14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ht="14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ht="14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ht="14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ht="14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ht="14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ht="14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ht="14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ht="14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ht="1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ht="14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ht="14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ht="14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ht="14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ht="14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ht="14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ht="14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ht="14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ht="14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ht="1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ht="14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ht="14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ht="14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ht="14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ht="14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ht="14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ht="14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ht="14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ht="14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ht="1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ht="14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ht="14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ht="14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ht="14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ht="14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ht="14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ht="14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ht="14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ht="14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ht="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ht="14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ht="14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ht="14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ht="14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ht="14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ht="14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ht="14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ht="14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ht="14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ht="1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ht="14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ht="14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ht="14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ht="14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ht="14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ht="14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ht="14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ht="14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ht="14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ht="1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ht="14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ht="14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ht="14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ht="14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ht="14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ht="14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ht="14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ht="14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ht="14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ht="1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ht="14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ht="14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ht="14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ht="14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ht="14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ht="14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ht="14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ht="14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ht="14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ht="1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ht="14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ht="14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ht="14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ht="14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ht="14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ht="14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ht="14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ht="14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ht="14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ht="1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ht="14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ht="14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ht="14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ht="14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ht="14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ht="14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ht="14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ht="14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ht="14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ht="1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ht="14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ht="14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ht="14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ht="14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ht="14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ht="14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ht="14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ht="14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ht="14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ht="1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ht="14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ht="14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ht="14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ht="14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ht="14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ht="14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ht="14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ht="14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ht="14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ht="1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ht="14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ht="14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ht="14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ht="14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ht="14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ht="14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ht="14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ht="14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ht="14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ht="1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ht="14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ht="14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ht="14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ht="14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ht="14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ht="14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ht="14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ht="14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ht="14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ht="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ht="14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ht="14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ht="14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ht="14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ht="14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ht="14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ht="14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ht="14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ht="14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ht="1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ht="14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ht="14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ht="14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ht="14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ht="14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ht="14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ht="14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ht="14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ht="14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ht="1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ht="14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ht="14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ht="14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ht="14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ht="14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ht="14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ht="14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ht="14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ht="14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ht="1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ht="14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ht="14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ht="14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ht="14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ht="14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ht="14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ht="14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ht="14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ht="14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ht="1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ht="14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ht="14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ht="14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ht="14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ht="14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ht="14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ht="14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ht="14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ht="14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ht="1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ht="14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ht="14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ht="14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ht="14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ht="14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ht="14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ht="14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ht="14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ht="14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ht="1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ht="14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ht="14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ht="14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ht="14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ht="14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ht="14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ht="14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ht="14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ht="14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ht="1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ht="14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ht="14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ht="14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ht="14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ht="14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ht="14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ht="14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ht="14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ht="14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ht="1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ht="14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ht="14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ht="14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ht="14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ht="14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ht="14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ht="14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ht="14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ht="14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ht="1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ht="14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ht="14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ht="14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ht="14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ht="14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ht="14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ht="14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ht="14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ht="14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ht="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ht="14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ht="14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ht="14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ht="14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ht="14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ht="14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ht="14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ht="14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ht="14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ht="1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ht="14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ht="14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ht="14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ht="14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ht="14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ht="14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ht="14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ht="14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ht="14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ht="1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ht="14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ht="14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ht="14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ht="14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ht="14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ht="14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ht="14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ht="14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ht="14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ht="1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ht="14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ht="14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ht="14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ht="14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ht="14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ht="14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ht="14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ht="14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ht="14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ht="1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ht="14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ht="14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ht="14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ht="14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ht="14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ht="14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ht="14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ht="14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ht="14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ht="1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ht="14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ht="14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ht="14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</row>
  </sheetData>
  <hyperlinks>
    <hyperlink ref="B154" r:id="rId1" xr:uid="{00000000-0004-0000-0300-000000000000}"/>
    <hyperlink ref="B155" r:id="rId2" xr:uid="{00000000-0004-0000-0300-000001000000}"/>
    <hyperlink ref="B157" r:id="rId3" xr:uid="{09170568-5A13-E448-BAD9-E7A3F845D056}"/>
    <hyperlink ref="A1" location="Зміст!A1" display="Зміст" xr:uid="{560AC37D-F2FE-DF4C-83A8-FA8EDC9C0806}"/>
  </hyperlinks>
  <pageMargins left="0.7" right="0.7" top="0.75" bottom="0.75" header="0.3" footer="0.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Y994"/>
  <sheetViews>
    <sheetView topLeftCell="A31" workbookViewId="0">
      <selection activeCell="C51" sqref="C51"/>
    </sheetView>
  </sheetViews>
  <sheetFormatPr baseColWidth="10" defaultColWidth="12.6640625" defaultRowHeight="15.75" customHeight="1"/>
  <cols>
    <col min="1" max="1" width="8.5" customWidth="1"/>
    <col min="2" max="2" width="17.83203125" customWidth="1"/>
    <col min="3" max="3" width="20.83203125" customWidth="1"/>
    <col min="6" max="6" width="13.5" customWidth="1"/>
    <col min="7" max="7" width="16.1640625" customWidth="1"/>
    <col min="8" max="8" width="19.6640625" customWidth="1"/>
    <col min="9" max="9" width="17.83203125" customWidth="1"/>
  </cols>
  <sheetData>
    <row r="1" spans="1:25" ht="18">
      <c r="A1" s="327" t="s">
        <v>1315</v>
      </c>
    </row>
    <row r="2" spans="1:25" ht="22.5" customHeight="1">
      <c r="A2" s="368" t="s">
        <v>1344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26" customHeight="1">
      <c r="A3" s="445" t="s">
        <v>0</v>
      </c>
      <c r="B3" s="446" t="s">
        <v>785</v>
      </c>
      <c r="C3" s="446" t="s">
        <v>786</v>
      </c>
      <c r="D3" s="446" t="s">
        <v>787</v>
      </c>
      <c r="E3" s="446" t="s">
        <v>788</v>
      </c>
      <c r="F3" s="446" t="s">
        <v>789</v>
      </c>
      <c r="G3" s="446" t="s">
        <v>790</v>
      </c>
      <c r="H3" s="446" t="s">
        <v>791</v>
      </c>
      <c r="I3" s="447" t="s">
        <v>65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14">
      <c r="A4" s="441">
        <v>1</v>
      </c>
      <c r="B4" s="14" t="s">
        <v>510</v>
      </c>
      <c r="C4" s="35">
        <v>2967360</v>
      </c>
      <c r="D4" s="32" t="s">
        <v>792</v>
      </c>
      <c r="E4" s="32" t="s">
        <v>792</v>
      </c>
      <c r="F4" s="32" t="s">
        <v>792</v>
      </c>
      <c r="G4" s="32" t="s">
        <v>792</v>
      </c>
      <c r="H4" s="32" t="s">
        <v>792</v>
      </c>
      <c r="I4" s="442" t="s">
        <v>511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ht="14">
      <c r="A5" s="441">
        <v>2</v>
      </c>
      <c r="B5" s="14" t="s">
        <v>502</v>
      </c>
      <c r="C5" s="35">
        <v>1443207</v>
      </c>
      <c r="D5" s="32" t="s">
        <v>792</v>
      </c>
      <c r="E5" s="32" t="s">
        <v>792</v>
      </c>
      <c r="F5" s="32" t="s">
        <v>792</v>
      </c>
      <c r="G5" s="32" t="s">
        <v>792</v>
      </c>
      <c r="H5" s="32" t="s">
        <v>792</v>
      </c>
      <c r="I5" s="442" t="s">
        <v>503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14">
      <c r="A6" s="441">
        <v>3</v>
      </c>
      <c r="B6" s="14" t="s">
        <v>500</v>
      </c>
      <c r="C6" s="35">
        <v>1017699</v>
      </c>
      <c r="D6" s="32"/>
      <c r="E6" s="32" t="s">
        <v>792</v>
      </c>
      <c r="F6" s="32" t="s">
        <v>792</v>
      </c>
      <c r="G6" s="32"/>
      <c r="H6" s="32" t="s">
        <v>792</v>
      </c>
      <c r="I6" s="442" t="s">
        <v>654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 ht="14">
      <c r="A7" s="441">
        <v>4</v>
      </c>
      <c r="B7" s="14" t="s">
        <v>506</v>
      </c>
      <c r="C7" s="35">
        <v>990724</v>
      </c>
      <c r="D7" s="32" t="s">
        <v>792</v>
      </c>
      <c r="E7" s="32" t="s">
        <v>792</v>
      </c>
      <c r="F7" s="32" t="s">
        <v>792</v>
      </c>
      <c r="G7" s="32"/>
      <c r="H7" s="32" t="s">
        <v>792</v>
      </c>
      <c r="I7" s="442" t="s">
        <v>507</v>
      </c>
      <c r="J7" s="3"/>
      <c r="K7" s="40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ht="14">
      <c r="A8" s="441">
        <v>5</v>
      </c>
      <c r="B8" s="14" t="s">
        <v>490</v>
      </c>
      <c r="C8" s="35">
        <v>731922</v>
      </c>
      <c r="D8" s="32"/>
      <c r="E8" s="32" t="s">
        <v>792</v>
      </c>
      <c r="F8" s="32" t="s">
        <v>792</v>
      </c>
      <c r="G8" s="32" t="s">
        <v>792</v>
      </c>
      <c r="H8" s="32" t="s">
        <v>792</v>
      </c>
      <c r="I8" s="442" t="s">
        <v>657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 ht="14">
      <c r="A9" s="441">
        <v>6</v>
      </c>
      <c r="B9" s="14" t="s">
        <v>508</v>
      </c>
      <c r="C9" s="35">
        <v>724314</v>
      </c>
      <c r="D9" s="32"/>
      <c r="E9" s="32" t="s">
        <v>792</v>
      </c>
      <c r="F9" s="32" t="s">
        <v>792</v>
      </c>
      <c r="G9" s="32" t="s">
        <v>792</v>
      </c>
      <c r="H9" s="32" t="s">
        <v>792</v>
      </c>
      <c r="I9" s="442" t="s">
        <v>509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ht="14">
      <c r="A10" s="441">
        <v>7</v>
      </c>
      <c r="B10" s="14" t="s">
        <v>476</v>
      </c>
      <c r="C10" s="35">
        <v>619278</v>
      </c>
      <c r="D10" s="32"/>
      <c r="E10" s="32" t="s">
        <v>792</v>
      </c>
      <c r="F10" s="32" t="s">
        <v>792</v>
      </c>
      <c r="G10" s="32"/>
      <c r="H10" s="32" t="s">
        <v>792</v>
      </c>
      <c r="I10" s="442" t="s">
        <v>477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 ht="14">
      <c r="A11" s="441">
        <v>8</v>
      </c>
      <c r="B11" s="14" t="s">
        <v>494</v>
      </c>
      <c r="C11" s="35">
        <v>480080</v>
      </c>
      <c r="D11" s="32"/>
      <c r="E11" s="32" t="s">
        <v>792</v>
      </c>
      <c r="F11" s="32" t="s">
        <v>792</v>
      </c>
      <c r="G11" s="32" t="s">
        <v>792</v>
      </c>
      <c r="H11" s="32" t="s">
        <v>792</v>
      </c>
      <c r="I11" s="442" t="s">
        <v>692</v>
      </c>
      <c r="J11" s="3"/>
      <c r="K11" s="40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5" ht="14">
      <c r="A12" s="441">
        <v>9</v>
      </c>
      <c r="B12" s="14" t="s">
        <v>486</v>
      </c>
      <c r="C12" s="35">
        <v>436569</v>
      </c>
      <c r="D12" s="32"/>
      <c r="E12" s="32" t="s">
        <v>792</v>
      </c>
      <c r="F12" s="32" t="s">
        <v>792</v>
      </c>
      <c r="G12" s="32" t="s">
        <v>792</v>
      </c>
      <c r="H12" s="32" t="s">
        <v>792</v>
      </c>
      <c r="I12" s="442" t="s">
        <v>487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5" ht="14">
      <c r="A13" s="441">
        <v>10</v>
      </c>
      <c r="B13" s="14" t="s">
        <v>498</v>
      </c>
      <c r="C13" s="35">
        <v>370707</v>
      </c>
      <c r="D13" s="32"/>
      <c r="E13" s="32" t="s">
        <v>792</v>
      </c>
      <c r="F13" s="32" t="s">
        <v>792</v>
      </c>
      <c r="G13" s="32" t="s">
        <v>792</v>
      </c>
      <c r="H13" s="32" t="s">
        <v>792</v>
      </c>
      <c r="I13" s="442" t="s">
        <v>499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ht="14">
      <c r="A14" s="441">
        <v>11</v>
      </c>
      <c r="B14" s="14" t="s">
        <v>670</v>
      </c>
      <c r="C14" s="35">
        <v>286958</v>
      </c>
      <c r="D14" s="32"/>
      <c r="E14" s="32"/>
      <c r="F14" s="32" t="s">
        <v>792</v>
      </c>
      <c r="G14" s="32"/>
      <c r="H14" s="32" t="s">
        <v>792</v>
      </c>
      <c r="I14" s="442" t="s">
        <v>671</v>
      </c>
      <c r="J14" s="3"/>
      <c r="K14" s="40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5" ht="14">
      <c r="A15" s="441">
        <v>12</v>
      </c>
      <c r="B15" s="14" t="s">
        <v>681</v>
      </c>
      <c r="C15" s="35">
        <v>286899</v>
      </c>
      <c r="D15" s="32"/>
      <c r="E15" s="32"/>
      <c r="F15" s="32" t="s">
        <v>792</v>
      </c>
      <c r="G15" s="32" t="s">
        <v>792</v>
      </c>
      <c r="H15" s="32" t="s">
        <v>792</v>
      </c>
      <c r="I15" s="442" t="s">
        <v>682</v>
      </c>
      <c r="J15" s="3"/>
      <c r="K15" s="40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5" ht="14">
      <c r="A16" s="441">
        <v>13</v>
      </c>
      <c r="B16" s="14" t="s">
        <v>678</v>
      </c>
      <c r="C16" s="35">
        <v>286649</v>
      </c>
      <c r="D16" s="32"/>
      <c r="E16" s="32"/>
      <c r="F16" s="32" t="s">
        <v>792</v>
      </c>
      <c r="G16" s="32" t="s">
        <v>792</v>
      </c>
      <c r="H16" s="32" t="s">
        <v>792</v>
      </c>
      <c r="I16" s="442" t="s">
        <v>679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spans="1:25" ht="14">
      <c r="A17" s="441">
        <v>14</v>
      </c>
      <c r="B17" s="14" t="s">
        <v>683</v>
      </c>
      <c r="C17" s="35">
        <v>274672</v>
      </c>
      <c r="D17" s="32"/>
      <c r="E17" s="32"/>
      <c r="F17" s="32" t="s">
        <v>792</v>
      </c>
      <c r="G17" s="32"/>
      <c r="H17" s="32" t="s">
        <v>792</v>
      </c>
      <c r="I17" s="442" t="s">
        <v>684</v>
      </c>
      <c r="J17" s="3"/>
      <c r="K17" s="40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spans="1:25" ht="14">
      <c r="A18" s="441">
        <v>15</v>
      </c>
      <c r="B18" s="14" t="s">
        <v>702</v>
      </c>
      <c r="C18" s="35">
        <v>273713</v>
      </c>
      <c r="D18" s="32"/>
      <c r="E18" s="32"/>
      <c r="F18" s="32" t="s">
        <v>792</v>
      </c>
      <c r="G18" s="32" t="s">
        <v>792</v>
      </c>
      <c r="H18" s="32" t="s">
        <v>792</v>
      </c>
      <c r="I18" s="442" t="s">
        <v>703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spans="1:25" ht="14">
      <c r="A19" s="441">
        <v>16</v>
      </c>
      <c r="B19" s="14" t="s">
        <v>650</v>
      </c>
      <c r="C19" s="35">
        <v>267060</v>
      </c>
      <c r="D19" s="32"/>
      <c r="E19" s="32"/>
      <c r="F19" s="32" t="s">
        <v>792</v>
      </c>
      <c r="G19" s="32" t="s">
        <v>792</v>
      </c>
      <c r="H19" s="32" t="s">
        <v>792</v>
      </c>
      <c r="I19" s="442" t="s">
        <v>651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25" ht="14">
      <c r="A20" s="441">
        <v>17</v>
      </c>
      <c r="B20" s="14" t="s">
        <v>504</v>
      </c>
      <c r="C20" s="35">
        <v>263318</v>
      </c>
      <c r="D20" s="32"/>
      <c r="E20" s="32" t="s">
        <v>792</v>
      </c>
      <c r="F20" s="32" t="s">
        <v>792</v>
      </c>
      <c r="G20" s="32" t="s">
        <v>792</v>
      </c>
      <c r="H20" s="32" t="s">
        <v>792</v>
      </c>
      <c r="I20" s="442" t="s">
        <v>505</v>
      </c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25" ht="14">
      <c r="A21" s="441">
        <v>18</v>
      </c>
      <c r="B21" s="14" t="s">
        <v>689</v>
      </c>
      <c r="C21" s="35">
        <v>262119</v>
      </c>
      <c r="D21" s="32"/>
      <c r="E21" s="32"/>
      <c r="F21" s="32" t="s">
        <v>792</v>
      </c>
      <c r="G21" s="32" t="s">
        <v>792</v>
      </c>
      <c r="H21" s="32" t="s">
        <v>792</v>
      </c>
      <c r="I21" s="442" t="s">
        <v>690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14">
      <c r="A22" s="441">
        <v>19</v>
      </c>
      <c r="B22" s="14" t="s">
        <v>714</v>
      </c>
      <c r="C22" s="35">
        <v>246003</v>
      </c>
      <c r="D22" s="32"/>
      <c r="E22" s="32"/>
      <c r="F22" s="32" t="s">
        <v>792</v>
      </c>
      <c r="G22" s="32"/>
      <c r="H22" s="32" t="s">
        <v>792</v>
      </c>
      <c r="I22" s="442" t="s">
        <v>715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14">
      <c r="A23" s="441">
        <v>20</v>
      </c>
      <c r="B23" s="314" t="s">
        <v>731</v>
      </c>
      <c r="C23" s="35">
        <v>237686</v>
      </c>
      <c r="D23" s="32"/>
      <c r="E23" s="32"/>
      <c r="F23" s="32" t="s">
        <v>792</v>
      </c>
      <c r="G23" s="32" t="s">
        <v>792</v>
      </c>
      <c r="H23" s="32" t="s">
        <v>792</v>
      </c>
      <c r="I23" s="442" t="s">
        <v>732</v>
      </c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ht="14">
      <c r="A24" s="441">
        <v>21</v>
      </c>
      <c r="B24" s="14" t="s">
        <v>793</v>
      </c>
      <c r="C24" s="35">
        <v>231915</v>
      </c>
      <c r="D24" s="32"/>
      <c r="E24" s="32" t="s">
        <v>792</v>
      </c>
      <c r="F24" s="32"/>
      <c r="G24" s="32"/>
      <c r="H24" s="32" t="s">
        <v>792</v>
      </c>
      <c r="I24" s="442" t="s">
        <v>794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ht="14">
      <c r="A25" s="441">
        <v>22</v>
      </c>
      <c r="B25" s="14" t="s">
        <v>693</v>
      </c>
      <c r="C25" s="35">
        <v>225339</v>
      </c>
      <c r="D25" s="32"/>
      <c r="E25" s="32"/>
      <c r="F25" s="32" t="s">
        <v>792</v>
      </c>
      <c r="G25" s="32" t="s">
        <v>792</v>
      </c>
      <c r="H25" s="32" t="s">
        <v>792</v>
      </c>
      <c r="I25" s="442" t="s">
        <v>694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14">
      <c r="A26" s="441">
        <v>23</v>
      </c>
      <c r="B26" s="14" t="s">
        <v>716</v>
      </c>
      <c r="C26" s="35">
        <v>223462</v>
      </c>
      <c r="D26" s="32"/>
      <c r="E26" s="32"/>
      <c r="F26" s="32" t="s">
        <v>792</v>
      </c>
      <c r="G26" s="32" t="s">
        <v>792</v>
      </c>
      <c r="H26" s="32" t="s">
        <v>792</v>
      </c>
      <c r="I26" s="442" t="s">
        <v>717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14">
      <c r="A27" s="441">
        <v>24</v>
      </c>
      <c r="B27" s="14" t="s">
        <v>686</v>
      </c>
      <c r="C27" s="35">
        <v>219022</v>
      </c>
      <c r="D27" s="32"/>
      <c r="E27" s="32"/>
      <c r="F27" s="32" t="s">
        <v>792</v>
      </c>
      <c r="G27" s="32" t="s">
        <v>792</v>
      </c>
      <c r="H27" s="32" t="s">
        <v>792</v>
      </c>
      <c r="I27" s="442" t="s">
        <v>687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14">
      <c r="A28" s="441">
        <v>25</v>
      </c>
      <c r="B28" s="14" t="s">
        <v>710</v>
      </c>
      <c r="C28" s="35">
        <v>217315</v>
      </c>
      <c r="D28" s="32"/>
      <c r="E28" s="32"/>
      <c r="F28" s="32" t="s">
        <v>792</v>
      </c>
      <c r="G28" s="32"/>
      <c r="H28" s="32" t="s">
        <v>792</v>
      </c>
      <c r="I28" s="442" t="s">
        <v>711</v>
      </c>
      <c r="J28" s="3"/>
      <c r="K28" s="40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14">
      <c r="A29" s="441">
        <v>26</v>
      </c>
      <c r="B29" s="14" t="s">
        <v>725</v>
      </c>
      <c r="C29" s="35">
        <v>209238</v>
      </c>
      <c r="D29" s="32"/>
      <c r="E29" s="32"/>
      <c r="F29" s="32" t="s">
        <v>792</v>
      </c>
      <c r="G29" s="32"/>
      <c r="H29" s="32" t="s">
        <v>792</v>
      </c>
      <c r="I29" s="442" t="s">
        <v>726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ht="14">
      <c r="A30" s="441">
        <v>27</v>
      </c>
      <c r="B30" s="14" t="s">
        <v>704</v>
      </c>
      <c r="C30" s="35">
        <v>152120</v>
      </c>
      <c r="D30" s="32"/>
      <c r="E30" s="32"/>
      <c r="F30" s="32" t="s">
        <v>792</v>
      </c>
      <c r="G30" s="32"/>
      <c r="H30" s="32" t="s">
        <v>792</v>
      </c>
      <c r="I30" s="442" t="s">
        <v>705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ht="14">
      <c r="A31" s="441">
        <v>28</v>
      </c>
      <c r="B31" s="14" t="s">
        <v>795</v>
      </c>
      <c r="C31" s="35">
        <v>115512</v>
      </c>
      <c r="D31" s="32"/>
      <c r="E31" s="32"/>
      <c r="F31" s="32"/>
      <c r="G31" s="32" t="s">
        <v>792</v>
      </c>
      <c r="H31" s="32" t="s">
        <v>792</v>
      </c>
      <c r="I31" s="442" t="s">
        <v>796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ht="14">
      <c r="A32" s="441">
        <v>29</v>
      </c>
      <c r="B32" s="14" t="s">
        <v>797</v>
      </c>
      <c r="C32" s="35">
        <v>108363</v>
      </c>
      <c r="D32" s="32"/>
      <c r="E32" s="32"/>
      <c r="F32" s="32" t="s">
        <v>792</v>
      </c>
      <c r="G32" s="32"/>
      <c r="H32" s="32" t="s">
        <v>792</v>
      </c>
      <c r="I32" s="442" t="s">
        <v>720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14">
      <c r="A33" s="441">
        <v>30</v>
      </c>
      <c r="B33" s="14" t="s">
        <v>798</v>
      </c>
      <c r="C33" s="35">
        <v>102396</v>
      </c>
      <c r="D33" s="32"/>
      <c r="E33" s="32"/>
      <c r="F33" s="32" t="s">
        <v>792</v>
      </c>
      <c r="G33" s="32"/>
      <c r="H33" s="32" t="s">
        <v>792</v>
      </c>
      <c r="I33" s="442" t="s">
        <v>799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14">
      <c r="A34" s="441">
        <v>31</v>
      </c>
      <c r="B34" s="14" t="s">
        <v>707</v>
      </c>
      <c r="C34" s="35">
        <v>96161</v>
      </c>
      <c r="D34" s="32"/>
      <c r="E34" s="32"/>
      <c r="F34" s="32" t="s">
        <v>792</v>
      </c>
      <c r="G34" s="32"/>
      <c r="H34" s="32" t="s">
        <v>792</v>
      </c>
      <c r="I34" s="442" t="s">
        <v>708</v>
      </c>
      <c r="J34" s="3"/>
      <c r="K34" s="40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ht="14">
      <c r="A35" s="441">
        <v>32</v>
      </c>
      <c r="B35" s="14" t="s">
        <v>478</v>
      </c>
      <c r="C35" s="35">
        <v>85603</v>
      </c>
      <c r="D35" s="32"/>
      <c r="E35" s="32" t="s">
        <v>792</v>
      </c>
      <c r="F35" s="32"/>
      <c r="G35" s="32"/>
      <c r="H35" s="32" t="s">
        <v>792</v>
      </c>
      <c r="I35" s="442" t="s">
        <v>479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ht="14">
      <c r="A36" s="441">
        <v>33</v>
      </c>
      <c r="B36" s="14" t="s">
        <v>695</v>
      </c>
      <c r="C36" s="35">
        <v>73212</v>
      </c>
      <c r="D36" s="32"/>
      <c r="E36" s="32"/>
      <c r="F36" s="32" t="s">
        <v>792</v>
      </c>
      <c r="G36" s="32"/>
      <c r="H36" s="32" t="s">
        <v>792</v>
      </c>
      <c r="I36" s="442" t="s">
        <v>696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ht="14">
      <c r="A37" s="441">
        <v>34</v>
      </c>
      <c r="B37" s="14" t="s">
        <v>480</v>
      </c>
      <c r="C37" s="35">
        <v>55984</v>
      </c>
      <c r="D37" s="32"/>
      <c r="E37" s="32" t="s">
        <v>792</v>
      </c>
      <c r="F37" s="32"/>
      <c r="G37" s="32"/>
      <c r="H37" s="32" t="s">
        <v>792</v>
      </c>
      <c r="I37" s="442" t="s">
        <v>481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25" ht="14">
      <c r="A38" s="441">
        <v>35</v>
      </c>
      <c r="B38" s="36" t="s">
        <v>492</v>
      </c>
      <c r="C38" s="37">
        <v>949825</v>
      </c>
      <c r="D38" s="38"/>
      <c r="E38" s="38" t="s">
        <v>792</v>
      </c>
      <c r="F38" s="38" t="s">
        <v>792</v>
      </c>
      <c r="G38" s="38" t="s">
        <v>792</v>
      </c>
      <c r="H38" s="38"/>
      <c r="I38" s="443" t="s">
        <v>493</v>
      </c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25" ht="14">
      <c r="A39" s="441">
        <v>36</v>
      </c>
      <c r="B39" s="36" t="s">
        <v>698</v>
      </c>
      <c r="C39" s="37">
        <v>351820</v>
      </c>
      <c r="D39" s="38"/>
      <c r="E39" s="38"/>
      <c r="F39" s="38" t="s">
        <v>792</v>
      </c>
      <c r="G39" s="38"/>
      <c r="H39" s="38"/>
      <c r="I39" s="443" t="s">
        <v>699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25" ht="14">
      <c r="A40" s="441">
        <v>37</v>
      </c>
      <c r="B40" s="36" t="s">
        <v>659</v>
      </c>
      <c r="C40" s="37">
        <v>344853</v>
      </c>
      <c r="D40" s="38"/>
      <c r="E40" s="38"/>
      <c r="F40" s="38" t="s">
        <v>792</v>
      </c>
      <c r="G40" s="38"/>
      <c r="H40" s="38"/>
      <c r="I40" s="443" t="s">
        <v>660</v>
      </c>
      <c r="J40" s="3"/>
      <c r="K40" s="40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ht="14">
      <c r="A41" s="441">
        <v>38</v>
      </c>
      <c r="B41" s="36" t="s">
        <v>665</v>
      </c>
      <c r="C41" s="37">
        <v>338319</v>
      </c>
      <c r="D41" s="38"/>
      <c r="E41" s="38"/>
      <c r="F41" s="38" t="s">
        <v>792</v>
      </c>
      <c r="G41" s="38"/>
      <c r="H41" s="38"/>
      <c r="I41" s="443" t="s">
        <v>666</v>
      </c>
      <c r="J41" s="3"/>
      <c r="K41" s="40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ht="14">
      <c r="A42" s="441">
        <v>39</v>
      </c>
      <c r="B42" s="36" t="s">
        <v>484</v>
      </c>
      <c r="C42" s="37">
        <v>254416</v>
      </c>
      <c r="D42" s="38"/>
      <c r="E42" s="38" t="s">
        <v>792</v>
      </c>
      <c r="F42" s="38" t="s">
        <v>792</v>
      </c>
      <c r="G42" s="38"/>
      <c r="H42" s="38"/>
      <c r="I42" s="443" t="s">
        <v>712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ht="60">
      <c r="A43" s="441">
        <v>40</v>
      </c>
      <c r="B43" s="39" t="s">
        <v>800</v>
      </c>
      <c r="C43" s="37"/>
      <c r="D43" s="38"/>
      <c r="E43" s="38"/>
      <c r="F43" s="38" t="s">
        <v>792</v>
      </c>
      <c r="G43" s="38"/>
      <c r="H43" s="38"/>
      <c r="I43" s="444" t="s">
        <v>801</v>
      </c>
      <c r="J43" s="3"/>
      <c r="K43" s="40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25" ht="14">
      <c r="A44" s="441">
        <v>41</v>
      </c>
      <c r="B44" s="36" t="s">
        <v>740</v>
      </c>
      <c r="C44" s="37">
        <v>144626</v>
      </c>
      <c r="D44" s="38"/>
      <c r="E44" s="38"/>
      <c r="F44" s="38" t="s">
        <v>792</v>
      </c>
      <c r="G44" s="38"/>
      <c r="H44" s="38"/>
      <c r="I44" s="443" t="s">
        <v>741</v>
      </c>
      <c r="J44" s="3"/>
      <c r="K44" s="40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25" ht="14">
      <c r="A45" s="441">
        <v>42</v>
      </c>
      <c r="B45" s="36" t="s">
        <v>496</v>
      </c>
      <c r="C45" s="37">
        <v>107040</v>
      </c>
      <c r="D45" s="38"/>
      <c r="E45" s="38" t="s">
        <v>792</v>
      </c>
      <c r="F45" s="38"/>
      <c r="G45" s="38"/>
      <c r="H45" s="38"/>
      <c r="I45" s="443" t="s">
        <v>802</v>
      </c>
      <c r="J45" s="3"/>
      <c r="K45" s="40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25" ht="14">
      <c r="A46" s="441">
        <v>43</v>
      </c>
      <c r="B46" s="36" t="s">
        <v>488</v>
      </c>
      <c r="C46" s="37">
        <v>81054</v>
      </c>
      <c r="D46" s="38"/>
      <c r="E46" s="38" t="s">
        <v>792</v>
      </c>
      <c r="F46" s="38"/>
      <c r="G46" s="38"/>
      <c r="H46" s="38"/>
      <c r="I46" s="443" t="s">
        <v>803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25" ht="14">
      <c r="A47" s="441">
        <v>44</v>
      </c>
      <c r="B47" s="36" t="s">
        <v>673</v>
      </c>
      <c r="C47" s="37">
        <v>78200</v>
      </c>
      <c r="D47" s="38"/>
      <c r="E47" s="38"/>
      <c r="F47" s="38" t="s">
        <v>792</v>
      </c>
      <c r="G47" s="38"/>
      <c r="H47" s="38"/>
      <c r="I47" s="443" t="s">
        <v>674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ht="14">
      <c r="A48" s="441">
        <v>45</v>
      </c>
      <c r="B48" s="36" t="s">
        <v>728</v>
      </c>
      <c r="C48" s="37">
        <v>58641</v>
      </c>
      <c r="D48" s="38"/>
      <c r="E48" s="38"/>
      <c r="F48" s="38" t="s">
        <v>792</v>
      </c>
      <c r="G48" s="38"/>
      <c r="H48" s="38"/>
      <c r="I48" s="443" t="s">
        <v>729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5" ht="14">
      <c r="A49" s="441">
        <v>46</v>
      </c>
      <c r="B49" s="36" t="s">
        <v>804</v>
      </c>
      <c r="C49" s="37">
        <v>44014</v>
      </c>
      <c r="D49" s="38"/>
      <c r="E49" s="38"/>
      <c r="F49" s="38" t="s">
        <v>792</v>
      </c>
      <c r="G49" s="38"/>
      <c r="H49" s="38"/>
      <c r="I49" s="443" t="s">
        <v>735</v>
      </c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5" ht="14">
      <c r="A50" s="448">
        <v>47</v>
      </c>
      <c r="B50" s="449" t="s">
        <v>737</v>
      </c>
      <c r="C50" s="450">
        <v>28295</v>
      </c>
      <c r="D50" s="451"/>
      <c r="E50" s="451"/>
      <c r="F50" s="451" t="s">
        <v>792</v>
      </c>
      <c r="G50" s="451"/>
      <c r="H50" s="451"/>
      <c r="I50" s="452" t="s">
        <v>738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5" ht="14">
      <c r="A51" s="463" t="s">
        <v>805</v>
      </c>
      <c r="B51" s="449"/>
      <c r="C51" s="572">
        <f>SUM(Table6[Населення (2020)])</f>
        <v>17363682</v>
      </c>
      <c r="D51" s="34">
        <f>COUNTA(D4:D50)</f>
        <v>3</v>
      </c>
      <c r="E51" s="34">
        <f t="shared" ref="E51:H51" si="0">COUNTA(E4:E50)</f>
        <v>18</v>
      </c>
      <c r="F51" s="34">
        <f t="shared" si="0"/>
        <v>41</v>
      </c>
      <c r="G51" s="34">
        <f t="shared" si="0"/>
        <v>19</v>
      </c>
      <c r="H51" s="34">
        <f t="shared" si="0"/>
        <v>34</v>
      </c>
      <c r="I51" s="464" t="s">
        <v>806</v>
      </c>
      <c r="J51" s="1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5" ht="14">
      <c r="A52" s="40" t="s">
        <v>1441</v>
      </c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ht="14">
      <c r="A53" s="3" t="s">
        <v>1435</v>
      </c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ht="14">
      <c r="A54" s="3" t="s">
        <v>808</v>
      </c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ht="1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ht="1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ht="1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14">
      <c r="A58" s="3"/>
      <c r="B58" s="41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t="1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1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1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ht="1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ht="1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5" ht="1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t="1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ht="1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25" ht="1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ht="1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ht="1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t="1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t="1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t="1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t="1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t="1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t="1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t="1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t="1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t="1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1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t="1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t="1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t="1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t="1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t="1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ht="1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ht="1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ht="1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ht="1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ht="1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ht="1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ht="1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ht="1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 ht="1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ht="1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25" ht="1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 ht="1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25" ht="1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25" ht="1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 ht="1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25" ht="1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5" ht="1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 ht="1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5" ht="1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25" ht="1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 ht="1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25" ht="1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25" ht="1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 ht="1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25" ht="1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1:25" ht="1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 ht="1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spans="1:25" ht="1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1:25" ht="1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 ht="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25" ht="1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1:25" ht="1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 ht="1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25" ht="1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25" ht="1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 ht="1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1:25" ht="1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25" ht="1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 ht="1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25" ht="1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25" ht="1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 ht="1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spans="1:25" ht="1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25" ht="1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 ht="1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25" ht="1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25" ht="1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 ht="1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25" ht="1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25" ht="1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 ht="1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25" ht="1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ht="1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 ht="1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5" ht="1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25" ht="1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 ht="1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25" ht="1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25" ht="1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 ht="1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25" ht="1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25" ht="1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 ht="1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25" ht="1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25" ht="1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 ht="1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25" ht="1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25" ht="1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 ht="1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25" ht="1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25" ht="1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 ht="1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25" ht="1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25" ht="1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 ht="1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spans="1:25" ht="1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1:25" ht="1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 ht="1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spans="1:25" ht="1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</row>
    <row r="164" spans="1:25" ht="1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 ht="1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spans="1:25" ht="1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spans="1:25" ht="1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 ht="1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1:25" ht="1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spans="1:25" ht="1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 ht="1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spans="1:25" ht="1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1:25" ht="1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 ht="1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spans="1:25" ht="1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spans="1:25" ht="1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 ht="1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spans="1:25" ht="1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spans="1:25" ht="1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 ht="1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spans="1:25" ht="1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</row>
    <row r="182" spans="1:25" ht="1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 ht="1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spans="1:25" ht="1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spans="1:25" ht="1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 ht="1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</row>
    <row r="187" spans="1:25" ht="1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spans="1:25" ht="1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 ht="1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spans="1:25" ht="1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spans="1:25" ht="1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 ht="1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1:25" ht="1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spans="1:25" ht="1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 ht="1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</row>
    <row r="196" spans="1:25" ht="1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spans="1:25" ht="1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 ht="1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spans="1:25" ht="1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spans="1:25" ht="1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 ht="1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</row>
    <row r="202" spans="1:25" ht="1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spans="1:25" ht="1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 ht="1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spans="1:25" ht="1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spans="1:25" ht="1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 ht="1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spans="1:25" ht="1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spans="1:25" ht="1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 ht="1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spans="1:25" ht="1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spans="1:25" ht="1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 ht="1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spans="1:25" ht="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spans="1:25" ht="1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 ht="1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1:25" ht="1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spans="1:25" ht="1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 ht="1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1:25" ht="1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1:25" ht="1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 ht="1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spans="1:25" ht="1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1:25" ht="1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 ht="1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spans="1:25" ht="1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1:25" ht="1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 ht="1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1:25" ht="1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spans="1:25" ht="1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 ht="1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spans="1:25" ht="1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1:25" ht="1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 ht="1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1:25" ht="1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spans="1:25" ht="1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 ht="1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</row>
    <row r="238" spans="1:25" ht="1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25" ht="1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 ht="1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25" ht="1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spans="1:25" ht="1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 ht="1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25" ht="1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25" ht="1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 ht="1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25" ht="1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spans="1:25" ht="1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 ht="1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</row>
    <row r="250" spans="1:25" ht="1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</row>
    <row r="251" spans="1:25" ht="1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 ht="1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</row>
    <row r="253" spans="1:25" ht="1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</row>
    <row r="254" spans="1:25" ht="1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 ht="1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</row>
    <row r="256" spans="1:25" ht="1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</row>
    <row r="257" spans="1:25" ht="1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 ht="1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</row>
    <row r="259" spans="1:25" ht="1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</row>
    <row r="260" spans="1:25" ht="1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 ht="1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25" ht="1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25" ht="1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 ht="1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</row>
    <row r="265" spans="1:25" ht="1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25" ht="1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 ht="1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25" ht="1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25" ht="1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 ht="1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spans="1:25" ht="1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</row>
    <row r="272" spans="1:25" ht="1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 ht="1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</row>
    <row r="274" spans="1:25" ht="1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spans="1:25" ht="1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 ht="1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</row>
    <row r="277" spans="1:25" ht="1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</row>
    <row r="278" spans="1:25" ht="1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 ht="1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</row>
    <row r="280" spans="1:25" ht="1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</row>
    <row r="281" spans="1:25" ht="1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 ht="1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</row>
    <row r="283" spans="1:25" ht="1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</row>
    <row r="284" spans="1:25" ht="1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 ht="1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</row>
    <row r="286" spans="1:25" ht="1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spans="1:25" ht="1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 ht="1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</row>
    <row r="289" spans="1:25" ht="1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</row>
    <row r="290" spans="1:25" ht="1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 ht="1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spans="1:25" ht="1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spans="1:25" ht="1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 ht="1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spans="1:25" ht="1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25" ht="1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 ht="1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25" ht="1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spans="1:25" ht="1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 ht="1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25" ht="1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25" ht="1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 ht="1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25" ht="1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</row>
    <row r="305" spans="1:25" ht="1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 ht="1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</row>
    <row r="307" spans="1:25" ht="1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</row>
    <row r="308" spans="1:25" ht="1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 ht="1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spans="1:25" ht="1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spans="1:25" ht="1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 ht="1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</row>
    <row r="313" spans="1:25" ht="1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spans="1:25" ht="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 ht="1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spans="1:25" ht="1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spans="1:25" ht="1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 ht="1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spans="1:25" ht="1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spans="1:25" ht="1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 ht="1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spans="1:25" ht="1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spans="1:25" ht="1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 ht="1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</row>
    <row r="325" spans="1:25" ht="1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</row>
    <row r="326" spans="1:25" ht="1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 ht="1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spans="1:25" ht="1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spans="1:25" ht="1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 ht="1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spans="1:25" ht="1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spans="1:25" ht="1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 ht="1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spans="1:25" ht="1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25" ht="1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 ht="1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spans="1:25" ht="1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 ht="1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 ht="1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spans="1:25" ht="1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spans="1:25" ht="1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 ht="1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spans="1:25" ht="1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</row>
    <row r="344" spans="1:25" ht="1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 ht="1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spans="1:25" ht="1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spans="1:25" ht="1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 ht="1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spans="1:25" ht="1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</row>
    <row r="350" spans="1:25" ht="1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 ht="1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</row>
    <row r="352" spans="1:25" ht="1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</row>
    <row r="353" spans="1:25" ht="1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 ht="1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</row>
    <row r="355" spans="1:25" ht="1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</row>
    <row r="356" spans="1:25" ht="1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 ht="1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spans="1:25" ht="1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spans="1:25" ht="1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 ht="1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spans="1:25" ht="1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spans="1:25" ht="1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 ht="1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spans="1:25" ht="1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spans="1:25" ht="1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 ht="1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spans="1:25" ht="1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spans="1:25" ht="1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 ht="1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spans="1:25" ht="1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spans="1:25" ht="1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 ht="1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spans="1:25" ht="1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spans="1:25" ht="1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 ht="1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spans="1:25" ht="1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spans="1:25" ht="1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 ht="1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spans="1:25" ht="1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spans="1:25" ht="1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 ht="1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spans="1:25" ht="1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spans="1:25" ht="1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 ht="1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spans="1:25" ht="1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spans="1:25" ht="1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 ht="1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spans="1:25" ht="1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spans="1:25" ht="1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 ht="1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spans="1:25" ht="1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spans="1:25" ht="1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 ht="1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spans="1:25" ht="1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spans="1:25" ht="1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 ht="1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spans="1:25" ht="1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spans="1:25" ht="1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 ht="1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spans="1:25" ht="1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spans="1:25" ht="1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 ht="1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spans="1:25" ht="1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spans="1:25" ht="1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 ht="1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spans="1:25" ht="1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spans="1:25" ht="1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 ht="1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spans="1:25" ht="1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spans="1:25" ht="1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 ht="1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spans="1:25" ht="1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spans="1:25" ht="1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ht="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spans="1:25" ht="1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spans="1:25" ht="1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 ht="1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spans="1:25" ht="1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spans="1:25" ht="1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 ht="1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spans="1:25" ht="1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spans="1:25" ht="1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 ht="1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spans="1:25" ht="1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spans="1:25" ht="1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 ht="1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spans="1:25" ht="1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spans="1:25" ht="1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 ht="1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spans="1:25" ht="1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spans="1:25" ht="1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 ht="1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spans="1:25" ht="1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spans="1:25" ht="1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 ht="1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spans="1:25" ht="1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spans="1:25" ht="1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 ht="1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spans="1:25" ht="1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spans="1:25" ht="1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 ht="1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spans="1:25" ht="1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spans="1:25" ht="1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 ht="1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spans="1:25" ht="1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spans="1:25" ht="1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 ht="1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spans="1:25" ht="1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spans="1:25" ht="1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 ht="1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spans="1:25" ht="1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spans="1:25" ht="1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 ht="1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spans="1:25" ht="1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spans="1:25" ht="1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 ht="1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spans="1:25" ht="1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spans="1:25" ht="1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 ht="1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spans="1:25" ht="1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spans="1:25" ht="1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 ht="1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spans="1:25" ht="1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spans="1:25" ht="1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 ht="1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spans="1:25" ht="1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spans="1:25" ht="1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 ht="1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spans="1:25" ht="1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spans="1:25" ht="1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 ht="1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spans="1:25" ht="1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spans="1:25" ht="1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 ht="1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spans="1:25" ht="1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spans="1:25" ht="1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 ht="1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spans="1:25" ht="1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spans="1:25" ht="1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 ht="1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spans="1:25" ht="1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spans="1:25" ht="1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 ht="1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spans="1:25" ht="1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spans="1:25" ht="1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 ht="1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spans="1:25" ht="1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spans="1:25" ht="1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 ht="1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spans="1:25" ht="1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spans="1:25" ht="1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 ht="1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spans="1:25" ht="1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25" ht="1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 ht="1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25" ht="1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spans="1:25" ht="1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 ht="1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25" ht="1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25" ht="1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 ht="1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 ht="1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spans="1:25" ht="1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 ht="1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spans="1:25" ht="1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spans="1:25" ht="1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 ht="1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spans="1:25" ht="1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spans="1:25" ht="1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 ht="1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spans="1:25" ht="1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spans="1:25" ht="1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 ht="1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spans="1:25" ht="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spans="1:25" ht="1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 ht="1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spans="1:25" ht="1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spans="1:25" ht="1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 ht="1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spans="1:25" ht="1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spans="1:25" ht="1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 ht="1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spans="1:25" ht="1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spans="1:25" ht="1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 ht="1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spans="1:25" ht="1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spans="1:25" ht="1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 ht="1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spans="1:25" ht="1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spans="1:25" ht="1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 ht="1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spans="1:25" ht="1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spans="1:25" ht="1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 ht="1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spans="1:25" ht="1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spans="1:25" ht="1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 ht="1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spans="1:25" ht="1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spans="1:25" ht="1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 ht="1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spans="1:25" ht="1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spans="1:25" ht="1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 ht="1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spans="1:25" ht="1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spans="1:25" ht="1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 ht="1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spans="1:25" ht="1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spans="1:25" ht="1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 ht="1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spans="1:25" ht="1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spans="1:25" ht="1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 ht="1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spans="1:25" ht="1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spans="1:25" ht="1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 ht="1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1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1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1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1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1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1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1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1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1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1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1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1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spans="1:25" ht="1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spans="1:25" ht="1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ht="1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spans="1:25" ht="1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spans="1:25" ht="1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ht="1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spans="1:25" ht="1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spans="1:25" ht="14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ht="14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spans="1:25" ht="14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spans="1:25" ht="14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ht="14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spans="1:25" ht="14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spans="1:25" ht="14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ht="14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spans="1:25" ht="14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spans="1:25" ht="1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ht="14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25" ht="14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25" ht="14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ht="14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25" ht="14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25" ht="14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ht="14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25" ht="14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1:25" ht="14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ht="1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spans="1:25" ht="14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spans="1:25" ht="14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ht="14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spans="1:25" ht="14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spans="1:25" ht="14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ht="14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spans="1:25" ht="14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spans="1:25" ht="14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ht="14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spans="1:25" ht="1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spans="1:25" ht="14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ht="14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spans="1:25" ht="14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spans="1:25" ht="14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ht="14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spans="1:25" ht="14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spans="1:25" ht="14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ht="14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spans="1:25" ht="14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spans="1:25" ht="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ht="14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spans="1:25" ht="14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spans="1:25" ht="14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ht="14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spans="1:25" ht="14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spans="1:25" ht="14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ht="14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spans="1:25" ht="14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spans="1:25" ht="14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ht="1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spans="1:25" ht="14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spans="1:25" ht="14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ht="14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spans="1:25" ht="14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spans="1:25" ht="14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ht="14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spans="1:25" ht="14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spans="1:25" ht="14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ht="14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spans="1:25" ht="1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spans="1:25" ht="14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 ht="14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spans="1:25" ht="14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spans="1:25" ht="14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 ht="14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spans="1:25" ht="14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spans="1:25" ht="14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 ht="14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spans="1:25" ht="14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spans="1:25" ht="1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 ht="14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spans="1:25" ht="14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spans="1:25" ht="14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 ht="14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spans="1:25" ht="14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spans="1:25" ht="14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 ht="14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spans="1:25" ht="14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spans="1:25" ht="14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 ht="1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spans="1:25" ht="14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spans="1:25" ht="14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 ht="14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spans="1:25" ht="14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spans="1:25" ht="14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 ht="14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spans="1:25" ht="14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spans="1:25" ht="14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 ht="14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spans="1:25" ht="1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spans="1:25" ht="14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 ht="14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spans="1:25" ht="14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spans="1:25" ht="14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 ht="14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spans="1:25" ht="14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spans="1:25" ht="14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 ht="14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spans="1:25" ht="14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spans="1:25" ht="1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ht="14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spans="1:25" ht="14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spans="1:25" ht="14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 ht="14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spans="1:25" ht="14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spans="1:25" ht="14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 ht="14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spans="1:25" ht="14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spans="1:25" ht="14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 ht="1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spans="1:25" ht="14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spans="1:25" ht="14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 ht="14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spans="1:25" ht="14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spans="1:25" ht="14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 ht="14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spans="1:25" ht="14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spans="1:25" ht="14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 ht="14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spans="1:25" ht="1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spans="1:25" ht="14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 ht="14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spans="1:25" ht="14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spans="1:25" ht="14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 ht="14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spans="1:25" ht="14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</row>
    <row r="701" spans="1:25" ht="14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 ht="14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</row>
    <row r="703" spans="1:25" ht="14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</row>
    <row r="704" spans="1:25" ht="1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 ht="14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</row>
    <row r="706" spans="1:25" ht="14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</row>
    <row r="707" spans="1:25" ht="14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 ht="14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</row>
    <row r="709" spans="1:25" ht="14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</row>
    <row r="710" spans="1:25" ht="14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 ht="14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</row>
    <row r="712" spans="1:25" ht="14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</row>
    <row r="713" spans="1:25" ht="14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 ht="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</row>
    <row r="715" spans="1:25" ht="14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</row>
    <row r="716" spans="1:25" ht="14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 ht="14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</row>
    <row r="718" spans="1:25" ht="14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</row>
    <row r="719" spans="1:25" ht="14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 ht="14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</row>
    <row r="721" spans="1:25" ht="14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</row>
    <row r="722" spans="1:25" ht="14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 ht="14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</row>
    <row r="724" spans="1:25" ht="1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</row>
    <row r="725" spans="1:25" ht="14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 ht="14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</row>
    <row r="727" spans="1:25" ht="14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</row>
    <row r="728" spans="1:25" ht="14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 ht="14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</row>
    <row r="730" spans="1:25" ht="14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</row>
    <row r="731" spans="1:25" ht="14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 ht="14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</row>
    <row r="733" spans="1:25" ht="14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</row>
    <row r="734" spans="1:25" ht="1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 ht="14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</row>
    <row r="736" spans="1:25" ht="14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</row>
    <row r="737" spans="1:25" ht="14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 ht="14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</row>
    <row r="739" spans="1:25" ht="14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</row>
    <row r="740" spans="1:25" ht="14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 ht="14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spans="1:25" ht="14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25" ht="14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 ht="1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25" ht="14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25" ht="14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 ht="14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25" ht="14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25" ht="14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 ht="14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25" ht="14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25" ht="14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ht="14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ht="1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ht="14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ht="14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ht="14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ht="14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ht="14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ht="14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ht="14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ht="14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ht="14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ht="1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ht="14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ht="14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ht="14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ht="14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ht="14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ht="14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ht="14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ht="14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ht="14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ht="1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ht="14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ht="14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ht="14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ht="14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ht="14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ht="14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ht="14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ht="14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ht="14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ht="1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ht="14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ht="14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ht="14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ht="14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ht="14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ht="14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ht="14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ht="14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ht="14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ht="1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ht="14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ht="14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ht="14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ht="14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ht="14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ht="14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ht="14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ht="14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ht="14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ht="1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spans="1:25" ht="14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spans="1:25" ht="14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ht="14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spans="1:25" ht="14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spans="1:25" ht="14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ht="14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spans="1:25" ht="14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spans="1:25" ht="14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ht="14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spans="1:25" ht="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spans="1:25" ht="14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ht="14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</row>
    <row r="817" spans="1:25" ht="14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</row>
    <row r="818" spans="1:25" ht="14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 ht="14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</row>
    <row r="820" spans="1:25" ht="14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</row>
    <row r="821" spans="1:25" ht="14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 ht="14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</row>
    <row r="823" spans="1:25" ht="14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</row>
    <row r="824" spans="1:25" ht="1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 ht="14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</row>
    <row r="826" spans="1:25" ht="14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</row>
    <row r="827" spans="1:25" ht="14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 ht="14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</row>
    <row r="829" spans="1:25" ht="14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</row>
    <row r="830" spans="1:25" ht="14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 ht="14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</row>
    <row r="832" spans="1:25" ht="14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</row>
    <row r="833" spans="1:25" ht="14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 ht="1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</row>
    <row r="835" spans="1:25" ht="14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</row>
    <row r="836" spans="1:25" ht="14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 ht="14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</row>
    <row r="838" spans="1:25" ht="14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</row>
    <row r="839" spans="1:25" ht="14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 ht="14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</row>
    <row r="841" spans="1:25" ht="14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</row>
    <row r="842" spans="1:25" ht="14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 ht="14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</row>
    <row r="844" spans="1:25" ht="1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</row>
    <row r="845" spans="1:25" ht="14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 ht="14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</row>
    <row r="847" spans="1:25" ht="14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</row>
    <row r="848" spans="1:25" ht="14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 ht="14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</row>
    <row r="850" spans="1:25" ht="14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</row>
    <row r="851" spans="1:25" ht="14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 ht="14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</row>
    <row r="853" spans="1:25" ht="14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</row>
    <row r="854" spans="1:25" ht="1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 ht="14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</row>
    <row r="856" spans="1:25" ht="14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</row>
    <row r="857" spans="1:25" ht="14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 ht="14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</row>
    <row r="859" spans="1:25" ht="14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</row>
    <row r="860" spans="1:25" ht="14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 ht="14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</row>
    <row r="862" spans="1:25" ht="14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</row>
    <row r="863" spans="1:25" ht="14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 ht="1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</row>
    <row r="865" spans="1:25" ht="14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</row>
    <row r="866" spans="1:25" ht="14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 ht="14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</row>
    <row r="868" spans="1:25" ht="14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</row>
    <row r="869" spans="1:25" ht="14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 ht="14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</row>
    <row r="871" spans="1:25" ht="14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</row>
    <row r="872" spans="1:25" ht="14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 ht="14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</row>
    <row r="874" spans="1:25" ht="1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</row>
    <row r="875" spans="1:25" ht="14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</row>
    <row r="876" spans="1:25" ht="14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</row>
    <row r="877" spans="1:25" ht="14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</row>
    <row r="878" spans="1:25" ht="14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</row>
    <row r="879" spans="1:25" ht="14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</row>
    <row r="880" spans="1:25" ht="14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</row>
    <row r="881" spans="1:25" ht="14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</row>
    <row r="882" spans="1:25" ht="14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</row>
    <row r="883" spans="1:25" ht="14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</row>
    <row r="884" spans="1:25" ht="1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</row>
    <row r="885" spans="1:25" ht="14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</row>
    <row r="886" spans="1:25" ht="14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</row>
    <row r="887" spans="1:25" ht="14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</row>
    <row r="888" spans="1:25" ht="14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</row>
    <row r="889" spans="1:25" ht="14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</row>
    <row r="890" spans="1:25" ht="14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</row>
    <row r="891" spans="1:25" ht="14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</row>
    <row r="892" spans="1:25" ht="14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</row>
    <row r="893" spans="1:25" ht="14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</row>
    <row r="894" spans="1:25" ht="1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</row>
    <row r="895" spans="1:25" ht="14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</row>
    <row r="896" spans="1:25" ht="14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</row>
    <row r="897" spans="1:25" ht="14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</row>
    <row r="898" spans="1:25" ht="14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</row>
    <row r="899" spans="1:25" ht="14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</row>
    <row r="900" spans="1:25" ht="14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</row>
    <row r="901" spans="1:25" ht="14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</row>
    <row r="902" spans="1:25" ht="14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</row>
    <row r="903" spans="1:25" ht="14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</row>
    <row r="904" spans="1:25" ht="1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</row>
    <row r="905" spans="1:25" ht="14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</row>
    <row r="906" spans="1:25" ht="14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</row>
    <row r="907" spans="1:25" ht="14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</row>
    <row r="908" spans="1:25" ht="14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</row>
    <row r="909" spans="1:25" ht="14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</row>
    <row r="910" spans="1:25" ht="14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</row>
    <row r="911" spans="1:25" ht="14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</row>
    <row r="912" spans="1:25" ht="14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</row>
    <row r="913" spans="1:25" ht="14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</row>
    <row r="914" spans="1:25" ht="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</row>
    <row r="915" spans="1:25" ht="14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</row>
    <row r="916" spans="1:25" ht="14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</row>
    <row r="917" spans="1:25" ht="14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</row>
    <row r="918" spans="1:25" ht="14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</row>
    <row r="919" spans="1:25" ht="14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</row>
    <row r="920" spans="1:25" ht="14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</row>
    <row r="921" spans="1:25" ht="14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</row>
    <row r="922" spans="1:25" ht="14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</row>
    <row r="923" spans="1:25" ht="14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</row>
    <row r="924" spans="1:25" ht="1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</row>
    <row r="925" spans="1:25" ht="14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</row>
    <row r="926" spans="1:25" ht="14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</row>
    <row r="927" spans="1:25" ht="14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</row>
    <row r="928" spans="1:25" ht="14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</row>
    <row r="929" spans="1:25" ht="14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</row>
    <row r="930" spans="1:25" ht="14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</row>
    <row r="931" spans="1:25" ht="14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</row>
    <row r="932" spans="1:25" ht="14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</row>
    <row r="933" spans="1:25" ht="14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</row>
    <row r="934" spans="1:25" ht="1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</row>
    <row r="935" spans="1:25" ht="14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</row>
    <row r="936" spans="1:25" ht="14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</row>
    <row r="937" spans="1:25" ht="14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</row>
    <row r="938" spans="1:25" ht="14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</row>
    <row r="939" spans="1:25" ht="14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</row>
    <row r="940" spans="1:25" ht="14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</row>
    <row r="941" spans="1:25" ht="14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</row>
    <row r="942" spans="1:25" ht="14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</row>
    <row r="943" spans="1:25" ht="14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</row>
    <row r="944" spans="1:25" ht="1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</row>
    <row r="945" spans="1:25" ht="14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</row>
    <row r="946" spans="1:25" ht="14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</row>
    <row r="947" spans="1:25" ht="14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</row>
    <row r="948" spans="1:25" ht="14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</row>
    <row r="949" spans="1:25" ht="14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</row>
    <row r="950" spans="1:25" ht="14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</row>
    <row r="951" spans="1:25" ht="14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</row>
    <row r="952" spans="1:25" ht="14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</row>
    <row r="953" spans="1:25" ht="14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</row>
    <row r="954" spans="1:25" ht="1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</row>
    <row r="955" spans="1:25" ht="14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</row>
    <row r="956" spans="1:25" ht="14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</row>
    <row r="957" spans="1:25" ht="14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</row>
    <row r="958" spans="1:25" ht="14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</row>
    <row r="959" spans="1:25" ht="14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</row>
    <row r="960" spans="1:25" ht="14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</row>
    <row r="961" spans="1:25" ht="14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</row>
    <row r="962" spans="1:25" ht="14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</row>
    <row r="963" spans="1:25" ht="14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</row>
    <row r="964" spans="1:25" ht="1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</row>
    <row r="965" spans="1:25" ht="14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</row>
    <row r="966" spans="1:25" ht="14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</row>
    <row r="967" spans="1:25" ht="14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</row>
    <row r="968" spans="1:25" ht="14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</row>
    <row r="969" spans="1:25" ht="14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</row>
    <row r="970" spans="1:25" ht="14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</row>
    <row r="971" spans="1:25" ht="14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</row>
    <row r="972" spans="1:25" ht="14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</row>
    <row r="973" spans="1:25" ht="14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</row>
    <row r="974" spans="1:25" ht="1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</row>
    <row r="975" spans="1:25" ht="14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</row>
    <row r="976" spans="1:25" ht="14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</row>
    <row r="977" spans="1:25" ht="14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</row>
    <row r="978" spans="1:25" ht="14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</row>
    <row r="979" spans="1:25" ht="14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</row>
    <row r="980" spans="1:25" ht="14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</row>
    <row r="981" spans="1:25" ht="14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</row>
    <row r="982" spans="1:25" ht="14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</row>
    <row r="983" spans="1:25" ht="14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</row>
    <row r="984" spans="1:25" ht="1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</row>
    <row r="985" spans="1:25" ht="14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</row>
    <row r="986" spans="1:25" ht="14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</row>
    <row r="987" spans="1:25" ht="14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</row>
    <row r="988" spans="1:25" ht="14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</row>
    <row r="989" spans="1:25" ht="14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</row>
    <row r="990" spans="1:25" ht="14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</row>
    <row r="991" spans="1:25" ht="14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</row>
    <row r="992" spans="1:25" ht="14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</row>
    <row r="993" spans="1:25" ht="14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</row>
    <row r="994" spans="1:25" ht="15.75" customHeight="1">
      <c r="A994" s="3"/>
      <c r="B994" s="3"/>
      <c r="C994" s="3"/>
      <c r="D994" s="3"/>
      <c r="E994" s="3"/>
      <c r="F994" s="3"/>
      <c r="G994" s="3"/>
      <c r="H994" s="3"/>
      <c r="I994" s="3"/>
    </row>
  </sheetData>
  <hyperlinks>
    <hyperlink ref="A1" location="Зміст!A1" display="Зміст" xr:uid="{0A6D0A07-43F5-6B4A-B430-F5B7E30C62A5}"/>
  </hyperlink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W1000"/>
  <sheetViews>
    <sheetView topLeftCell="A9" zoomScaleNormal="100" workbookViewId="0">
      <selection activeCell="A39" sqref="A39"/>
    </sheetView>
  </sheetViews>
  <sheetFormatPr baseColWidth="10" defaultColWidth="12.6640625" defaultRowHeight="15.75" customHeight="1"/>
  <cols>
    <col min="1" max="1" width="4.83203125" customWidth="1"/>
    <col min="2" max="2" width="15.33203125" customWidth="1"/>
    <col min="3" max="3" width="11.6640625" customWidth="1"/>
    <col min="4" max="4" width="53.6640625" customWidth="1"/>
    <col min="5" max="5" width="32" customWidth="1"/>
    <col min="6" max="7" width="25.33203125" customWidth="1"/>
    <col min="8" max="8" width="66.83203125" customWidth="1"/>
  </cols>
  <sheetData>
    <row r="1" spans="1:23" ht="18">
      <c r="A1" s="327" t="s">
        <v>1315</v>
      </c>
    </row>
    <row r="2" spans="1:23" ht="25.5" customHeight="1">
      <c r="A2" s="368" t="s">
        <v>1433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ht="32" customHeight="1">
      <c r="A3" s="399" t="s">
        <v>809</v>
      </c>
      <c r="B3" s="399" t="s">
        <v>64</v>
      </c>
      <c r="C3" s="399" t="s">
        <v>1355</v>
      </c>
      <c r="D3" s="399" t="s">
        <v>810</v>
      </c>
      <c r="E3" s="399" t="s">
        <v>811</v>
      </c>
      <c r="F3" s="399" t="s">
        <v>812</v>
      </c>
      <c r="G3" s="399" t="s">
        <v>813</v>
      </c>
      <c r="H3" s="399" t="s">
        <v>814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ht="14">
      <c r="A4" s="400">
        <v>1</v>
      </c>
      <c r="B4" s="401" t="s">
        <v>695</v>
      </c>
      <c r="C4" s="401" t="s">
        <v>815</v>
      </c>
      <c r="D4" s="401" t="s">
        <v>816</v>
      </c>
      <c r="E4" s="401" t="s">
        <v>1407</v>
      </c>
      <c r="F4" s="401" t="s">
        <v>859</v>
      </c>
      <c r="G4" s="402" t="s">
        <v>817</v>
      </c>
      <c r="H4" s="398" t="s">
        <v>1449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</row>
    <row r="5" spans="1:23" ht="14">
      <c r="A5" s="400">
        <v>2</v>
      </c>
      <c r="B5" s="401" t="s">
        <v>725</v>
      </c>
      <c r="C5" s="401" t="s">
        <v>818</v>
      </c>
      <c r="D5" s="401" t="s">
        <v>1408</v>
      </c>
      <c r="E5" s="401" t="s">
        <v>819</v>
      </c>
      <c r="F5" s="401" t="s">
        <v>859</v>
      </c>
      <c r="G5" s="402"/>
      <c r="H5" s="40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ht="14">
      <c r="A6" s="400">
        <v>3</v>
      </c>
      <c r="B6" s="401" t="s">
        <v>498</v>
      </c>
      <c r="C6" s="401" t="s">
        <v>821</v>
      </c>
      <c r="D6" s="401" t="s">
        <v>822</v>
      </c>
      <c r="E6" s="401" t="s">
        <v>1406</v>
      </c>
      <c r="F6" s="401" t="s">
        <v>1394</v>
      </c>
      <c r="G6" s="402" t="s">
        <v>823</v>
      </c>
      <c r="H6" s="398" t="s">
        <v>1450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ht="14">
      <c r="A7" s="400">
        <v>4</v>
      </c>
      <c r="B7" s="401" t="s">
        <v>506</v>
      </c>
      <c r="C7" s="401" t="s">
        <v>824</v>
      </c>
      <c r="D7" s="401" t="s">
        <v>1403</v>
      </c>
      <c r="E7" s="401" t="s">
        <v>1404</v>
      </c>
      <c r="F7" s="401" t="s">
        <v>859</v>
      </c>
      <c r="G7" s="403" t="s">
        <v>1405</v>
      </c>
      <c r="H7" s="398" t="s">
        <v>1451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14">
      <c r="A8" s="400">
        <v>5</v>
      </c>
      <c r="B8" s="401" t="s">
        <v>480</v>
      </c>
      <c r="C8" s="401" t="s">
        <v>825</v>
      </c>
      <c r="D8" s="401" t="s">
        <v>826</v>
      </c>
      <c r="E8" s="401" t="s">
        <v>1402</v>
      </c>
      <c r="F8" s="401" t="s">
        <v>859</v>
      </c>
      <c r="G8" s="402" t="s">
        <v>827</v>
      </c>
      <c r="H8" s="402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ht="14">
      <c r="A9" s="400">
        <v>6</v>
      </c>
      <c r="B9" s="401" t="s">
        <v>504</v>
      </c>
      <c r="C9" s="401" t="s">
        <v>828</v>
      </c>
      <c r="D9" s="401" t="s">
        <v>1400</v>
      </c>
      <c r="E9" s="401" t="s">
        <v>1401</v>
      </c>
      <c r="F9" s="401" t="s">
        <v>859</v>
      </c>
      <c r="G9" s="402" t="s">
        <v>830</v>
      </c>
      <c r="H9" s="398" t="s">
        <v>1452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14">
      <c r="A10" s="400">
        <v>7</v>
      </c>
      <c r="B10" s="401" t="s">
        <v>490</v>
      </c>
      <c r="C10" s="401" t="s">
        <v>831</v>
      </c>
      <c r="D10" s="401" t="s">
        <v>1397</v>
      </c>
      <c r="E10" s="401" t="s">
        <v>1398</v>
      </c>
      <c r="F10" s="401" t="s">
        <v>859</v>
      </c>
      <c r="G10" s="403" t="s">
        <v>1399</v>
      </c>
      <c r="H10" s="398" t="s">
        <v>1453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ht="14">
      <c r="A11" s="400">
        <v>8</v>
      </c>
      <c r="B11" s="401" t="s">
        <v>731</v>
      </c>
      <c r="C11" s="401" t="s">
        <v>833</v>
      </c>
      <c r="D11" s="401" t="s">
        <v>1395</v>
      </c>
      <c r="E11" s="401" t="s">
        <v>1396</v>
      </c>
      <c r="F11" s="401" t="s">
        <v>859</v>
      </c>
      <c r="G11" s="402" t="s">
        <v>834</v>
      </c>
      <c r="H11" s="398" t="s">
        <v>1471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ht="14">
      <c r="A12" s="400">
        <v>9</v>
      </c>
      <c r="B12" s="401" t="s">
        <v>510</v>
      </c>
      <c r="C12" s="401" t="s">
        <v>835</v>
      </c>
      <c r="D12" s="401" t="s">
        <v>836</v>
      </c>
      <c r="E12" s="401" t="s">
        <v>837</v>
      </c>
      <c r="F12" s="401" t="s">
        <v>1394</v>
      </c>
      <c r="G12" s="402"/>
      <c r="H12" s="398" t="s">
        <v>1454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ht="14">
      <c r="A13" s="400">
        <v>10</v>
      </c>
      <c r="B13" s="401" t="s">
        <v>704</v>
      </c>
      <c r="C13" s="401" t="s">
        <v>838</v>
      </c>
      <c r="D13" s="401" t="s">
        <v>1393</v>
      </c>
      <c r="E13" s="401" t="s">
        <v>840</v>
      </c>
      <c r="F13" s="401" t="s">
        <v>820</v>
      </c>
      <c r="G13" s="402" t="s">
        <v>841</v>
      </c>
      <c r="H13" s="398" t="s">
        <v>1455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ht="14">
      <c r="A14" s="400">
        <v>11</v>
      </c>
      <c r="B14" s="401" t="s">
        <v>686</v>
      </c>
      <c r="C14" s="401" t="s">
        <v>842</v>
      </c>
      <c r="D14" s="401" t="s">
        <v>1392</v>
      </c>
      <c r="E14" s="401" t="s">
        <v>843</v>
      </c>
      <c r="F14" s="401" t="s">
        <v>859</v>
      </c>
      <c r="G14" s="402" t="s">
        <v>844</v>
      </c>
      <c r="H14" s="398" t="s">
        <v>1456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ht="14">
      <c r="A15" s="404">
        <v>12</v>
      </c>
      <c r="B15" s="405" t="s">
        <v>476</v>
      </c>
      <c r="C15" s="405" t="s">
        <v>845</v>
      </c>
      <c r="D15" s="401" t="s">
        <v>846</v>
      </c>
      <c r="E15" s="401" t="s">
        <v>1391</v>
      </c>
      <c r="F15" s="401" t="s">
        <v>859</v>
      </c>
      <c r="G15" s="403"/>
      <c r="H15" s="40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ht="15">
      <c r="A16" s="406"/>
      <c r="B16" s="407"/>
      <c r="C16" s="407"/>
      <c r="D16" s="401" t="s">
        <v>1389</v>
      </c>
      <c r="E16" s="408" t="s">
        <v>1390</v>
      </c>
      <c r="F16" s="401" t="s">
        <v>859</v>
      </c>
      <c r="G16" s="403"/>
      <c r="H16" s="398" t="s">
        <v>1457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ht="14">
      <c r="A17" s="400">
        <v>13</v>
      </c>
      <c r="B17" s="401" t="s">
        <v>693</v>
      </c>
      <c r="C17" s="401" t="s">
        <v>848</v>
      </c>
      <c r="D17" s="401" t="s">
        <v>1082</v>
      </c>
      <c r="E17" s="401" t="s">
        <v>1387</v>
      </c>
      <c r="F17" s="401" t="s">
        <v>859</v>
      </c>
      <c r="G17" s="402" t="s">
        <v>1388</v>
      </c>
      <c r="H17" s="398" t="s">
        <v>1458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ht="14">
      <c r="A18" s="400">
        <v>14</v>
      </c>
      <c r="B18" s="401" t="s">
        <v>707</v>
      </c>
      <c r="C18" s="401" t="s">
        <v>849</v>
      </c>
      <c r="D18" s="401" t="s">
        <v>850</v>
      </c>
      <c r="E18" s="401"/>
      <c r="F18" s="401"/>
      <c r="G18" s="402"/>
      <c r="H18" s="402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ht="14">
      <c r="A19" s="400">
        <v>15</v>
      </c>
      <c r="B19" s="401" t="s">
        <v>710</v>
      </c>
      <c r="C19" s="401" t="s">
        <v>851</v>
      </c>
      <c r="D19" s="401" t="s">
        <v>852</v>
      </c>
      <c r="E19" s="401" t="s">
        <v>1385</v>
      </c>
      <c r="F19" s="401" t="s">
        <v>1386</v>
      </c>
      <c r="G19" s="402" t="s">
        <v>853</v>
      </c>
      <c r="H19" s="398" t="s">
        <v>1459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ht="14">
      <c r="A20" s="400">
        <v>16</v>
      </c>
      <c r="B20" s="401" t="s">
        <v>508</v>
      </c>
      <c r="C20" s="401" t="s">
        <v>854</v>
      </c>
      <c r="D20" s="401" t="s">
        <v>855</v>
      </c>
      <c r="E20" s="401" t="s">
        <v>1443</v>
      </c>
      <c r="F20" s="401" t="s">
        <v>1383</v>
      </c>
      <c r="G20" s="402" t="s">
        <v>1384</v>
      </c>
      <c r="H20" s="398" t="s">
        <v>1460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ht="14">
      <c r="A21" s="400">
        <v>17</v>
      </c>
      <c r="B21" s="401" t="s">
        <v>486</v>
      </c>
      <c r="C21" s="401" t="s">
        <v>856</v>
      </c>
      <c r="D21" s="401" t="s">
        <v>1382</v>
      </c>
      <c r="E21" s="401" t="s">
        <v>858</v>
      </c>
      <c r="F21" s="401" t="s">
        <v>859</v>
      </c>
      <c r="G21" s="402" t="s">
        <v>860</v>
      </c>
      <c r="H21" s="402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ht="14">
      <c r="A22" s="400">
        <v>18</v>
      </c>
      <c r="B22" s="401" t="s">
        <v>494</v>
      </c>
      <c r="C22" s="401" t="s">
        <v>861</v>
      </c>
      <c r="D22" s="401" t="s">
        <v>862</v>
      </c>
      <c r="E22" s="401" t="s">
        <v>1381</v>
      </c>
      <c r="F22" s="401" t="s">
        <v>859</v>
      </c>
      <c r="G22" s="402" t="s">
        <v>1380</v>
      </c>
      <c r="H22" s="40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ht="14">
      <c r="A23" s="400">
        <v>19</v>
      </c>
      <c r="B23" s="401" t="s">
        <v>500</v>
      </c>
      <c r="C23" s="401" t="s">
        <v>863</v>
      </c>
      <c r="D23" s="401" t="s">
        <v>864</v>
      </c>
      <c r="E23" s="401" t="s">
        <v>1379</v>
      </c>
      <c r="F23" s="401" t="s">
        <v>859</v>
      </c>
      <c r="G23" s="402" t="s">
        <v>865</v>
      </c>
      <c r="H23" s="398" t="s">
        <v>1461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ht="14">
      <c r="A24" s="400">
        <v>20</v>
      </c>
      <c r="B24" s="401" t="s">
        <v>678</v>
      </c>
      <c r="C24" s="401" t="s">
        <v>866</v>
      </c>
      <c r="D24" s="401" t="s">
        <v>867</v>
      </c>
      <c r="E24" s="401" t="s">
        <v>1377</v>
      </c>
      <c r="F24" s="401" t="s">
        <v>859</v>
      </c>
      <c r="G24" s="402" t="s">
        <v>1378</v>
      </c>
      <c r="H24" s="402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ht="14">
      <c r="A25" s="400">
        <v>21</v>
      </c>
      <c r="B25" s="401" t="s">
        <v>714</v>
      </c>
      <c r="C25" s="401" t="s">
        <v>868</v>
      </c>
      <c r="D25" s="401" t="s">
        <v>869</v>
      </c>
      <c r="E25" s="401" t="s">
        <v>1376</v>
      </c>
      <c r="F25" s="401" t="s">
        <v>859</v>
      </c>
      <c r="G25" s="402" t="s">
        <v>1375</v>
      </c>
      <c r="H25" s="398" t="s">
        <v>1463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ht="14">
      <c r="A26" s="400">
        <v>22</v>
      </c>
      <c r="B26" s="401" t="s">
        <v>722</v>
      </c>
      <c r="C26" s="401" t="s">
        <v>870</v>
      </c>
      <c r="D26" s="401" t="s">
        <v>1374</v>
      </c>
      <c r="E26" s="401" t="s">
        <v>1373</v>
      </c>
      <c r="F26" s="401" t="s">
        <v>859</v>
      </c>
      <c r="G26" s="402" t="s">
        <v>871</v>
      </c>
      <c r="H26" s="398" t="s">
        <v>1462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ht="14">
      <c r="A27" s="400">
        <v>23</v>
      </c>
      <c r="B27" s="401" t="s">
        <v>797</v>
      </c>
      <c r="C27" s="401" t="s">
        <v>872</v>
      </c>
      <c r="D27" s="401" t="s">
        <v>1371</v>
      </c>
      <c r="E27" s="401" t="s">
        <v>1372</v>
      </c>
      <c r="F27" s="401" t="s">
        <v>859</v>
      </c>
      <c r="G27" s="402" t="s">
        <v>874</v>
      </c>
      <c r="H27" s="402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ht="14">
      <c r="A28" s="400">
        <v>24</v>
      </c>
      <c r="B28" s="401" t="s">
        <v>689</v>
      </c>
      <c r="C28" s="401" t="s">
        <v>875</v>
      </c>
      <c r="D28" s="401" t="s">
        <v>876</v>
      </c>
      <c r="E28" s="401" t="s">
        <v>877</v>
      </c>
      <c r="F28" s="401" t="s">
        <v>859</v>
      </c>
      <c r="G28" s="402" t="s">
        <v>878</v>
      </c>
      <c r="H28" s="398" t="s">
        <v>1464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ht="14">
      <c r="A29" s="400">
        <v>25</v>
      </c>
      <c r="B29" s="401" t="s">
        <v>716</v>
      </c>
      <c r="C29" s="401" t="s">
        <v>879</v>
      </c>
      <c r="D29" s="401" t="s">
        <v>880</v>
      </c>
      <c r="E29" s="401" t="s">
        <v>881</v>
      </c>
      <c r="F29" s="401" t="s">
        <v>859</v>
      </c>
      <c r="G29" s="402" t="s">
        <v>882</v>
      </c>
      <c r="H29" s="398" t="s">
        <v>1465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ht="14">
      <c r="A30" s="400">
        <v>26</v>
      </c>
      <c r="B30" s="401" t="s">
        <v>502</v>
      </c>
      <c r="C30" s="401" t="s">
        <v>883</v>
      </c>
      <c r="D30" s="401" t="s">
        <v>884</v>
      </c>
      <c r="E30" s="401" t="s">
        <v>1370</v>
      </c>
      <c r="F30" s="401" t="s">
        <v>859</v>
      </c>
      <c r="G30" s="402" t="s">
        <v>885</v>
      </c>
      <c r="H30" s="40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ht="14">
      <c r="A31" s="400">
        <v>27</v>
      </c>
      <c r="B31" s="401" t="s">
        <v>670</v>
      </c>
      <c r="C31" s="401" t="s">
        <v>886</v>
      </c>
      <c r="D31" s="401" t="s">
        <v>887</v>
      </c>
      <c r="E31" s="401" t="s">
        <v>1369</v>
      </c>
      <c r="F31" s="401" t="s">
        <v>859</v>
      </c>
      <c r="G31" s="402" t="s">
        <v>888</v>
      </c>
      <c r="H31" s="398" t="s">
        <v>1466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ht="14">
      <c r="A32" s="400">
        <v>28</v>
      </c>
      <c r="B32" s="401" t="s">
        <v>702</v>
      </c>
      <c r="C32" s="401" t="s">
        <v>889</v>
      </c>
      <c r="D32" s="401" t="s">
        <v>890</v>
      </c>
      <c r="E32" s="401" t="s">
        <v>1368</v>
      </c>
      <c r="F32" s="401" t="s">
        <v>859</v>
      </c>
      <c r="G32" s="402" t="s">
        <v>891</v>
      </c>
      <c r="H32" s="398" t="s">
        <v>1467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ht="14">
      <c r="A33" s="400">
        <v>29</v>
      </c>
      <c r="B33" s="401" t="s">
        <v>683</v>
      </c>
      <c r="C33" s="401" t="s">
        <v>892</v>
      </c>
      <c r="D33" s="401" t="s">
        <v>893</v>
      </c>
      <c r="E33" s="401" t="s">
        <v>1366</v>
      </c>
      <c r="F33" s="401" t="s">
        <v>859</v>
      </c>
      <c r="G33" s="402" t="s">
        <v>1367</v>
      </c>
      <c r="H33" s="398" t="s">
        <v>1468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ht="14">
      <c r="A34" s="400">
        <v>30</v>
      </c>
      <c r="B34" s="401" t="s">
        <v>650</v>
      </c>
      <c r="C34" s="401" t="s">
        <v>894</v>
      </c>
      <c r="D34" s="401" t="s">
        <v>1363</v>
      </c>
      <c r="E34" s="401" t="s">
        <v>1444</v>
      </c>
      <c r="F34" s="401" t="s">
        <v>1361</v>
      </c>
      <c r="G34" s="402" t="s">
        <v>896</v>
      </c>
      <c r="H34" s="398" t="s">
        <v>1469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ht="14">
      <c r="A35" s="400">
        <v>31</v>
      </c>
      <c r="B35" s="401" t="s">
        <v>681</v>
      </c>
      <c r="C35" s="401" t="s">
        <v>897</v>
      </c>
      <c r="D35" s="401" t="s">
        <v>1362</v>
      </c>
      <c r="E35" s="401" t="s">
        <v>1445</v>
      </c>
      <c r="F35" s="401" t="s">
        <v>1361</v>
      </c>
      <c r="G35" s="402" t="s">
        <v>899</v>
      </c>
      <c r="H35" s="398" t="s">
        <v>1470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ht="14">
      <c r="A36" s="400">
        <v>32</v>
      </c>
      <c r="B36" s="401" t="s">
        <v>482</v>
      </c>
      <c r="C36" s="401" t="s">
        <v>900</v>
      </c>
      <c r="D36" s="401" t="s">
        <v>1359</v>
      </c>
      <c r="E36" s="401" t="s">
        <v>1358</v>
      </c>
      <c r="F36" s="401" t="s">
        <v>859</v>
      </c>
      <c r="G36" s="403" t="s">
        <v>1360</v>
      </c>
      <c r="H36" s="402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ht="14">
      <c r="A37" s="400">
        <v>33</v>
      </c>
      <c r="B37" s="401" t="s">
        <v>478</v>
      </c>
      <c r="C37" s="401" t="s">
        <v>901</v>
      </c>
      <c r="D37" s="401" t="s">
        <v>1364</v>
      </c>
      <c r="E37" s="401" t="s">
        <v>1365</v>
      </c>
      <c r="F37" s="401" t="s">
        <v>859</v>
      </c>
      <c r="G37" s="402" t="s">
        <v>903</v>
      </c>
      <c r="H37" s="402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ht="14">
      <c r="A38" s="42" t="s">
        <v>1442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ht="14">
      <c r="A39" s="3" t="s">
        <v>1472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ht="1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ht="1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ht="1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ht="1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ht="1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ht="1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ht="1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ht="1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4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4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4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4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4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4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4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4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4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4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4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4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4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4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4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4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4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4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4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4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4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4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4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4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4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4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4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4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4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4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4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4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4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4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4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4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4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4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4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4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4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4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4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4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4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4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4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4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4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4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4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4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4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4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4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4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4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4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4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4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4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4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4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4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4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4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4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4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4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4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4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4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4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4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4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4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4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4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4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4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4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4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4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4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4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4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4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4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4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4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4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4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4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4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4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4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4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4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4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4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4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4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4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4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4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4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4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4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4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4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4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4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4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4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4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4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4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4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4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4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4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4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4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4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4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4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4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4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4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4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4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4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4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4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4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4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4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4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4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4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4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4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4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4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4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4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4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4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4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4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4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4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4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4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4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4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4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4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4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4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4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4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4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4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4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4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4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4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4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4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4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4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4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4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4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4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4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4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4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4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4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4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4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4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4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4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4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4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4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4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4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4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4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4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4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4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4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4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4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4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4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4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4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4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4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4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4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4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4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4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4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4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4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4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4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4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4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4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4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4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4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4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4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4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4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4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4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4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4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4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4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4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4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4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4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4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4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4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4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4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4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4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4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4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4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4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4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4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4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4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4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4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4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  <row r="856" spans="1:23" ht="14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</row>
    <row r="857" spans="1:23" ht="14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</row>
    <row r="858" spans="1:23" ht="14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</row>
    <row r="859" spans="1:23" ht="14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</row>
    <row r="860" spans="1:23" ht="14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</row>
    <row r="861" spans="1:23" ht="14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</row>
    <row r="862" spans="1:23" ht="14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</row>
    <row r="863" spans="1:23" ht="14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</row>
    <row r="864" spans="1:23" ht="1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</row>
    <row r="865" spans="1:23" ht="14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</row>
    <row r="866" spans="1:23" ht="14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</row>
    <row r="867" spans="1:23" ht="14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</row>
    <row r="868" spans="1:23" ht="14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</row>
    <row r="869" spans="1:23" ht="14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</row>
    <row r="870" spans="1:23" ht="14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</row>
    <row r="871" spans="1:23" ht="14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</row>
    <row r="872" spans="1:23" ht="14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</row>
    <row r="873" spans="1:23" ht="14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</row>
    <row r="874" spans="1:23" ht="1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</row>
    <row r="875" spans="1:23" ht="14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</row>
    <row r="876" spans="1:23" ht="14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</row>
    <row r="877" spans="1:23" ht="14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</row>
    <row r="878" spans="1:23" ht="14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</row>
    <row r="879" spans="1:23" ht="14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</row>
    <row r="880" spans="1:23" ht="14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</row>
    <row r="881" spans="1:23" ht="14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</row>
    <row r="882" spans="1:23" ht="14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</row>
    <row r="883" spans="1:23" ht="14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</row>
    <row r="884" spans="1:23" ht="1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</row>
    <row r="885" spans="1:23" ht="14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</row>
    <row r="886" spans="1:23" ht="14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</row>
    <row r="887" spans="1:23" ht="14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</row>
    <row r="888" spans="1:23" ht="14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</row>
    <row r="889" spans="1:23" ht="14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</row>
    <row r="890" spans="1:23" ht="14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</row>
    <row r="891" spans="1:23" ht="14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</row>
    <row r="892" spans="1:23" ht="14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</row>
    <row r="893" spans="1:23" ht="14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</row>
    <row r="894" spans="1:23" ht="1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</row>
    <row r="895" spans="1:23" ht="14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</row>
    <row r="896" spans="1:23" ht="14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</row>
    <row r="897" spans="1:23" ht="14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</row>
    <row r="898" spans="1:23" ht="14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</row>
    <row r="899" spans="1:23" ht="14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</row>
    <row r="900" spans="1:23" ht="14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</row>
    <row r="901" spans="1:23" ht="14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</row>
    <row r="902" spans="1:23" ht="14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</row>
    <row r="903" spans="1:23" ht="14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</row>
    <row r="904" spans="1:23" ht="1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</row>
    <row r="905" spans="1:23" ht="14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</row>
    <row r="906" spans="1:23" ht="14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</row>
    <row r="907" spans="1:23" ht="14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</row>
    <row r="908" spans="1:23" ht="14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</row>
    <row r="909" spans="1:23" ht="14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</row>
    <row r="910" spans="1:23" ht="14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</row>
    <row r="911" spans="1:23" ht="14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</row>
    <row r="912" spans="1:23" ht="14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</row>
    <row r="913" spans="1:23" ht="14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</row>
    <row r="914" spans="1:23" ht="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</row>
    <row r="915" spans="1:23" ht="14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</row>
    <row r="916" spans="1:23" ht="14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</row>
    <row r="917" spans="1:23" ht="14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</row>
    <row r="918" spans="1:23" ht="14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</row>
    <row r="919" spans="1:23" ht="14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</row>
    <row r="920" spans="1:23" ht="14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</row>
    <row r="921" spans="1:23" ht="14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</row>
    <row r="922" spans="1:23" ht="14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</row>
    <row r="923" spans="1:23" ht="14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</row>
    <row r="924" spans="1:23" ht="1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</row>
    <row r="925" spans="1:23" ht="14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</row>
    <row r="926" spans="1:23" ht="14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</row>
    <row r="927" spans="1:23" ht="14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</row>
    <row r="928" spans="1:23" ht="14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</row>
    <row r="929" spans="1:23" ht="14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</row>
    <row r="930" spans="1:23" ht="14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</row>
    <row r="931" spans="1:23" ht="14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</row>
    <row r="932" spans="1:23" ht="14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</row>
    <row r="933" spans="1:23" ht="14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</row>
    <row r="934" spans="1:23" ht="1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</row>
    <row r="935" spans="1:23" ht="14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</row>
    <row r="936" spans="1:23" ht="14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</row>
    <row r="937" spans="1:23" ht="14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</row>
    <row r="938" spans="1:23" ht="14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</row>
    <row r="939" spans="1:23" ht="14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</row>
    <row r="940" spans="1:23" ht="14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</row>
    <row r="941" spans="1:23" ht="14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</row>
    <row r="942" spans="1:23" ht="14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</row>
    <row r="943" spans="1:23" ht="14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</row>
    <row r="944" spans="1:23" ht="1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</row>
    <row r="945" spans="1:23" ht="14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</row>
    <row r="946" spans="1:23" ht="14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</row>
    <row r="947" spans="1:23" ht="14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</row>
    <row r="948" spans="1:23" ht="14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</row>
    <row r="949" spans="1:23" ht="14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</row>
    <row r="950" spans="1:23" ht="14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</row>
    <row r="951" spans="1:23" ht="14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</row>
    <row r="952" spans="1:23" ht="14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</row>
    <row r="953" spans="1:23" ht="14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</row>
    <row r="954" spans="1:23" ht="1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</row>
    <row r="955" spans="1:23" ht="14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</row>
    <row r="956" spans="1:23" ht="14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</row>
    <row r="957" spans="1:23" ht="14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</row>
    <row r="958" spans="1:23" ht="14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</row>
    <row r="959" spans="1:23" ht="14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</row>
    <row r="960" spans="1:23" ht="14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</row>
    <row r="961" spans="1:23" ht="14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</row>
    <row r="962" spans="1:23" ht="14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</row>
    <row r="963" spans="1:23" ht="14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</row>
    <row r="964" spans="1:23" ht="1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</row>
    <row r="965" spans="1:23" ht="14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</row>
    <row r="966" spans="1:23" ht="14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</row>
    <row r="967" spans="1:23" ht="14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</row>
    <row r="968" spans="1:23" ht="14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</row>
    <row r="969" spans="1:23" ht="14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</row>
    <row r="970" spans="1:23" ht="14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</row>
    <row r="971" spans="1:23" ht="14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</row>
    <row r="972" spans="1:23" ht="14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</row>
    <row r="973" spans="1:23" ht="14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</row>
    <row r="974" spans="1:23" ht="1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</row>
    <row r="975" spans="1:23" ht="14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</row>
    <row r="976" spans="1:23" ht="14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</row>
    <row r="977" spans="1:23" ht="14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</row>
    <row r="978" spans="1:23" ht="14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</row>
    <row r="979" spans="1:23" ht="14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</row>
    <row r="980" spans="1:23" ht="14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</row>
    <row r="981" spans="1:23" ht="14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</row>
    <row r="982" spans="1:23" ht="14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</row>
    <row r="983" spans="1:23" ht="14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</row>
    <row r="984" spans="1:23" ht="1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</row>
    <row r="985" spans="1:23" ht="14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</row>
    <row r="986" spans="1:23" ht="14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</row>
    <row r="987" spans="1:23" ht="14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</row>
    <row r="988" spans="1:23" ht="14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</row>
    <row r="989" spans="1:23" ht="14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</row>
    <row r="990" spans="1:23" ht="14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</row>
    <row r="991" spans="1:23" ht="14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</row>
    <row r="992" spans="1:23" ht="14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</row>
    <row r="993" spans="1:23" ht="14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</row>
    <row r="994" spans="1:23" ht="1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</row>
    <row r="995" spans="1:23" ht="14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</row>
    <row r="996" spans="1:23" ht="14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</row>
    <row r="997" spans="1:23" ht="14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</row>
    <row r="998" spans="1:23" ht="14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</row>
    <row r="999" spans="1:23" ht="14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</row>
    <row r="1000" spans="1:23" ht="14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</row>
  </sheetData>
  <autoFilter ref="B3:D3" xr:uid="{00000000-0001-0000-0500-000000000000}"/>
  <mergeCells count="3">
    <mergeCell ref="A15:A16"/>
    <mergeCell ref="B15:B16"/>
    <mergeCell ref="C15:C16"/>
  </mergeCells>
  <hyperlinks>
    <hyperlink ref="A1" location="Зміст!A1" display="Зміст" xr:uid="{36F5E2BF-71F9-E94D-A5F1-1D2681F98ECB}"/>
    <hyperlink ref="H4" r:id="rId1" xr:uid="{F5FEC93E-B105-E64E-9ACD-E5524E45F659}"/>
    <hyperlink ref="H6" r:id="rId2" xr:uid="{A3A5701E-F3E4-FF44-88DA-A8C9934AF561}"/>
    <hyperlink ref="H7" r:id="rId3" xr:uid="{8145D35C-AE18-8C47-9BF0-5302705787A5}"/>
    <hyperlink ref="H9" r:id="rId4" xr:uid="{83C5B768-93AF-C54F-81EF-D786C8347762}"/>
    <hyperlink ref="H10" r:id="rId5" xr:uid="{18FCAB6F-E05B-894E-9E1A-70B0F33309AB}"/>
    <hyperlink ref="H11" r:id="rId6" xr:uid="{E54C44D7-83F7-2A4B-8437-AABEE121B890}"/>
    <hyperlink ref="H12" r:id="rId7" xr:uid="{5C3D7CBA-C02A-2C47-A96D-58DCE35C0740}"/>
    <hyperlink ref="H13" r:id="rId8" xr:uid="{5F4ED38F-61D1-B745-B19C-AEB7A72F0B2A}"/>
    <hyperlink ref="H14" r:id="rId9" xr:uid="{194846AA-FF58-8F40-A75B-300AE2F55BF0}"/>
    <hyperlink ref="H16" r:id="rId10" xr:uid="{A50A5421-BE17-3944-83B4-C2E4A60BA26A}"/>
    <hyperlink ref="H17" r:id="rId11" xr:uid="{5471C40E-0056-B74E-BA42-F15ED0522B94}"/>
    <hyperlink ref="H19" r:id="rId12" xr:uid="{CEC0D87E-9F21-294D-9F4F-FEBDB8815420}"/>
    <hyperlink ref="H20" r:id="rId13" xr:uid="{2D4D2B97-5C29-DF42-8255-FF5061FE8A84}"/>
    <hyperlink ref="H23" r:id="rId14" xr:uid="{C7CFD531-07D2-674A-8025-1A15BD81931F}"/>
    <hyperlink ref="H26" r:id="rId15" xr:uid="{5FB336C2-6E2E-1F48-8B1D-FCBC2506DADD}"/>
    <hyperlink ref="H25" r:id="rId16" xr:uid="{574CDF60-DDD4-9448-935B-5B38DD70C8DD}"/>
    <hyperlink ref="H28" r:id="rId17" xr:uid="{6B14E512-9751-3242-9A4F-75D41242DCDD}"/>
    <hyperlink ref="H29" r:id="rId18" xr:uid="{FAD27F35-58BF-294D-8A84-2166DC81A2D0}"/>
    <hyperlink ref="H31" r:id="rId19" xr:uid="{6282AC20-3AF0-3646-BF43-1FFF2ED28864}"/>
    <hyperlink ref="H32" r:id="rId20" xr:uid="{58EA76D7-2D4B-AE4C-95C5-DAB58AB7AA1D}"/>
    <hyperlink ref="H33" r:id="rId21" xr:uid="{65A09BDD-DC36-F741-B68E-3607D7D393BC}"/>
    <hyperlink ref="H34" r:id="rId22" xr:uid="{4BD839AD-F0F0-0446-8E4E-8EDF2F6200C5}"/>
    <hyperlink ref="H35" r:id="rId23" xr:uid="{E0710861-AB7A-A043-A3EA-7A21B3BA225C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V969"/>
  <sheetViews>
    <sheetView workbookViewId="0">
      <selection activeCell="I31" sqref="I31"/>
    </sheetView>
  </sheetViews>
  <sheetFormatPr baseColWidth="10" defaultColWidth="12.6640625" defaultRowHeight="15.75" customHeight="1"/>
  <cols>
    <col min="1" max="1" width="8.5" customWidth="1"/>
    <col min="3" max="3" width="17" customWidth="1"/>
    <col min="4" max="4" width="17.5" customWidth="1"/>
    <col min="5" max="5" width="21.5" customWidth="1"/>
    <col min="6" max="6" width="20.33203125" customWidth="1"/>
    <col min="7" max="7" width="22.1640625" customWidth="1"/>
    <col min="8" max="8" width="19.5" customWidth="1"/>
    <col min="9" max="9" width="71.6640625" customWidth="1"/>
    <col min="10" max="10" width="22.33203125" customWidth="1"/>
    <col min="13" max="13" width="19.6640625" customWidth="1"/>
  </cols>
  <sheetData>
    <row r="1" spans="1:22" ht="18">
      <c r="A1" s="327" t="s">
        <v>1315</v>
      </c>
    </row>
    <row r="2" spans="1:22" ht="20.25" customHeight="1">
      <c r="A2" s="368" t="s">
        <v>1436</v>
      </c>
      <c r="B2" s="3"/>
      <c r="C2" s="3"/>
      <c r="D2" s="3"/>
      <c r="E2" s="3"/>
      <c r="F2" s="3"/>
      <c r="G2" s="3"/>
      <c r="H2" s="3"/>
      <c r="I2" s="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</row>
    <row r="3" spans="1:22" ht="30">
      <c r="A3" s="410" t="s">
        <v>0</v>
      </c>
      <c r="B3" s="411" t="s">
        <v>64</v>
      </c>
      <c r="C3" s="412" t="s">
        <v>904</v>
      </c>
      <c r="D3" s="411" t="s">
        <v>905</v>
      </c>
      <c r="E3" s="411" t="s">
        <v>68</v>
      </c>
      <c r="F3" s="411" t="s">
        <v>70</v>
      </c>
      <c r="G3" s="411" t="s">
        <v>69</v>
      </c>
      <c r="H3" s="411" t="s">
        <v>71</v>
      </c>
      <c r="I3" s="412" t="s">
        <v>906</v>
      </c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</row>
    <row r="4" spans="1:22" ht="14">
      <c r="A4" s="409">
        <v>1</v>
      </c>
      <c r="B4" s="8" t="s">
        <v>510</v>
      </c>
      <c r="C4" s="45" t="s">
        <v>907</v>
      </c>
      <c r="D4" s="20" t="s">
        <v>908</v>
      </c>
      <c r="E4" s="8">
        <v>231</v>
      </c>
      <c r="F4" s="8">
        <v>1524</v>
      </c>
      <c r="G4" s="8">
        <v>22</v>
      </c>
      <c r="H4" s="8">
        <v>488</v>
      </c>
      <c r="I4" s="453" t="s">
        <v>909</v>
      </c>
      <c r="J4" s="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</row>
    <row r="5" spans="1:22" ht="14">
      <c r="A5" s="409">
        <v>2</v>
      </c>
      <c r="B5" s="8" t="s">
        <v>508</v>
      </c>
      <c r="C5" s="45" t="s">
        <v>910</v>
      </c>
      <c r="D5" s="20" t="s">
        <v>908</v>
      </c>
      <c r="E5" s="8">
        <v>81.8</v>
      </c>
      <c r="F5" s="8">
        <v>1000</v>
      </c>
      <c r="G5" s="8">
        <v>7</v>
      </c>
      <c r="H5" s="8">
        <v>135</v>
      </c>
      <c r="I5" s="453"/>
      <c r="J5" s="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</row>
    <row r="6" spans="1:22" ht="14">
      <c r="A6" s="409">
        <v>3</v>
      </c>
      <c r="B6" s="8" t="s">
        <v>506</v>
      </c>
      <c r="C6" s="45" t="s">
        <v>911</v>
      </c>
      <c r="D6" s="20" t="s">
        <v>908</v>
      </c>
      <c r="E6" s="8">
        <v>172</v>
      </c>
      <c r="F6" s="8">
        <v>1524</v>
      </c>
      <c r="G6" s="8">
        <v>14</v>
      </c>
      <c r="H6" s="8">
        <v>253</v>
      </c>
      <c r="I6" s="453" t="s">
        <v>912</v>
      </c>
      <c r="J6" s="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</row>
    <row r="7" spans="1:22" ht="14">
      <c r="A7" s="409">
        <v>4</v>
      </c>
      <c r="B7" s="8" t="s">
        <v>504</v>
      </c>
      <c r="C7" s="45" t="s">
        <v>913</v>
      </c>
      <c r="D7" s="20" t="s">
        <v>908</v>
      </c>
      <c r="E7" s="8">
        <v>17.5</v>
      </c>
      <c r="F7" s="44">
        <v>1000</v>
      </c>
      <c r="G7" s="8">
        <v>1</v>
      </c>
      <c r="H7" s="8">
        <v>25</v>
      </c>
      <c r="I7" s="245"/>
      <c r="J7" s="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</row>
    <row r="8" spans="1:22" ht="14">
      <c r="A8" s="409">
        <v>5</v>
      </c>
      <c r="B8" s="8" t="s">
        <v>502</v>
      </c>
      <c r="C8" s="45">
        <v>2376</v>
      </c>
      <c r="D8" s="20" t="s">
        <v>908</v>
      </c>
      <c r="E8" s="8">
        <v>217.2</v>
      </c>
      <c r="F8" s="8">
        <v>1524</v>
      </c>
      <c r="G8" s="8">
        <v>14</v>
      </c>
      <c r="H8" s="8">
        <v>273</v>
      </c>
      <c r="I8" s="453" t="s">
        <v>914</v>
      </c>
      <c r="J8" s="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</row>
    <row r="9" spans="1:22" ht="14">
      <c r="A9" s="409">
        <v>6</v>
      </c>
      <c r="B9" s="8" t="s">
        <v>500</v>
      </c>
      <c r="C9" s="45">
        <v>3920</v>
      </c>
      <c r="D9" s="20" t="s">
        <v>908</v>
      </c>
      <c r="E9" s="8">
        <v>197.63</v>
      </c>
      <c r="F9" s="8">
        <v>1524</v>
      </c>
      <c r="G9" s="8">
        <v>24</v>
      </c>
      <c r="H9" s="8">
        <v>207</v>
      </c>
      <c r="I9" s="453" t="s">
        <v>915</v>
      </c>
      <c r="J9" s="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</row>
    <row r="10" spans="1:22" ht="14">
      <c r="A10" s="409">
        <v>7</v>
      </c>
      <c r="B10" s="8" t="s">
        <v>498</v>
      </c>
      <c r="C10" s="46">
        <v>5050</v>
      </c>
      <c r="D10" s="20" t="s">
        <v>908</v>
      </c>
      <c r="E10" s="8">
        <v>44</v>
      </c>
      <c r="F10" s="44">
        <v>1000</v>
      </c>
      <c r="G10" s="8">
        <v>6</v>
      </c>
      <c r="H10" s="8">
        <v>154</v>
      </c>
      <c r="I10" s="245"/>
      <c r="J10" s="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</row>
    <row r="11" spans="1:22" ht="14">
      <c r="A11" s="409">
        <v>8</v>
      </c>
      <c r="B11" s="47" t="s">
        <v>496</v>
      </c>
      <c r="C11" s="48">
        <v>5244</v>
      </c>
      <c r="D11" s="36" t="s">
        <v>908</v>
      </c>
      <c r="E11" s="47">
        <v>20</v>
      </c>
      <c r="F11" s="49">
        <v>1000</v>
      </c>
      <c r="G11" s="47">
        <v>4</v>
      </c>
      <c r="H11" s="47">
        <v>25</v>
      </c>
      <c r="I11" s="454"/>
      <c r="J11" s="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</row>
    <row r="12" spans="1:22" ht="14">
      <c r="A12" s="409">
        <v>9</v>
      </c>
      <c r="B12" s="8" t="s">
        <v>494</v>
      </c>
      <c r="C12" s="45">
        <v>5482</v>
      </c>
      <c r="D12" s="20" t="s">
        <v>908</v>
      </c>
      <c r="E12" s="8">
        <v>69.599999999999994</v>
      </c>
      <c r="F12" s="8">
        <v>1524</v>
      </c>
      <c r="G12" s="8">
        <v>6</v>
      </c>
      <c r="H12" s="8">
        <v>55</v>
      </c>
      <c r="I12" s="453" t="s">
        <v>916</v>
      </c>
      <c r="J12" s="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</row>
    <row r="13" spans="1:22" ht="14">
      <c r="A13" s="409">
        <v>10</v>
      </c>
      <c r="B13" s="47" t="s">
        <v>492</v>
      </c>
      <c r="C13" s="48">
        <v>10394</v>
      </c>
      <c r="D13" s="36" t="s">
        <v>908</v>
      </c>
      <c r="E13" s="47">
        <v>129.5</v>
      </c>
      <c r="F13" s="49">
        <v>1524</v>
      </c>
      <c r="G13" s="47">
        <v>9</v>
      </c>
      <c r="H13" s="47">
        <v>176</v>
      </c>
      <c r="I13" s="454"/>
      <c r="J13" s="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</row>
    <row r="14" spans="1:22" ht="14">
      <c r="A14" s="409">
        <v>11</v>
      </c>
      <c r="B14" s="47" t="s">
        <v>488</v>
      </c>
      <c r="C14" s="48">
        <v>11833</v>
      </c>
      <c r="D14" s="36" t="s">
        <v>908</v>
      </c>
      <c r="E14" s="47">
        <v>32.700000000000003</v>
      </c>
      <c r="F14" s="49">
        <v>1524</v>
      </c>
      <c r="G14" s="47">
        <v>3</v>
      </c>
      <c r="H14" s="47">
        <v>37</v>
      </c>
      <c r="I14" s="454"/>
      <c r="J14" s="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14">
      <c r="A15" s="409">
        <v>12</v>
      </c>
      <c r="B15" s="8" t="s">
        <v>490</v>
      </c>
      <c r="C15" s="45">
        <v>11887</v>
      </c>
      <c r="D15" s="20" t="s">
        <v>908</v>
      </c>
      <c r="E15" s="8">
        <v>99.3</v>
      </c>
      <c r="F15" s="44">
        <v>1524</v>
      </c>
      <c r="G15" s="8">
        <v>7</v>
      </c>
      <c r="H15" s="8">
        <v>133</v>
      </c>
      <c r="I15" s="245"/>
      <c r="J15" s="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</row>
    <row r="16" spans="1:22" ht="14">
      <c r="A16" s="409">
        <v>13</v>
      </c>
      <c r="B16" s="47" t="s">
        <v>484</v>
      </c>
      <c r="C16" s="48">
        <v>12000</v>
      </c>
      <c r="D16" s="36" t="s">
        <v>908</v>
      </c>
      <c r="E16" s="47">
        <v>59.4</v>
      </c>
      <c r="F16" s="49">
        <v>1524</v>
      </c>
      <c r="G16" s="47">
        <v>4</v>
      </c>
      <c r="H16" s="47">
        <v>14</v>
      </c>
      <c r="I16" s="454"/>
      <c r="J16" s="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</row>
    <row r="17" spans="1:22" ht="14">
      <c r="A17" s="409">
        <v>14</v>
      </c>
      <c r="B17" s="8" t="s">
        <v>486</v>
      </c>
      <c r="C17" s="45">
        <v>12175</v>
      </c>
      <c r="D17" s="20" t="s">
        <v>908</v>
      </c>
      <c r="E17" s="8">
        <v>100.3</v>
      </c>
      <c r="F17" s="44">
        <v>1524</v>
      </c>
      <c r="G17" s="8">
        <v>6</v>
      </c>
      <c r="H17" s="8">
        <v>62</v>
      </c>
      <c r="I17" s="245"/>
      <c r="J17" s="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</row>
    <row r="18" spans="1:22" ht="14">
      <c r="A18" s="409">
        <v>15</v>
      </c>
      <c r="B18" s="8" t="s">
        <v>476</v>
      </c>
      <c r="C18" s="45">
        <v>12786</v>
      </c>
      <c r="D18" s="20" t="s">
        <v>908</v>
      </c>
      <c r="E18" s="8">
        <v>131.5</v>
      </c>
      <c r="F18" s="44">
        <v>1524</v>
      </c>
      <c r="G18" s="8">
        <v>21</v>
      </c>
      <c r="H18" s="8">
        <v>144</v>
      </c>
      <c r="I18" s="245" t="s">
        <v>917</v>
      </c>
      <c r="J18" s="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</row>
    <row r="19" spans="1:22" ht="14">
      <c r="A19" s="409">
        <v>16</v>
      </c>
      <c r="B19" s="8" t="s">
        <v>793</v>
      </c>
      <c r="C19" s="46">
        <v>13115</v>
      </c>
      <c r="D19" s="20" t="s">
        <v>908</v>
      </c>
      <c r="E19" s="8">
        <v>77.2</v>
      </c>
      <c r="F19" s="44">
        <v>1524</v>
      </c>
      <c r="G19" s="8">
        <v>4</v>
      </c>
      <c r="H19" s="8">
        <v>39</v>
      </c>
      <c r="I19" s="245"/>
      <c r="J19" s="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</row>
    <row r="20" spans="1:22" ht="14">
      <c r="A20" s="409">
        <v>17</v>
      </c>
      <c r="B20" s="8" t="s">
        <v>480</v>
      </c>
      <c r="C20" s="45">
        <v>16776</v>
      </c>
      <c r="D20" s="20" t="s">
        <v>908</v>
      </c>
      <c r="E20" s="8">
        <v>26.4</v>
      </c>
      <c r="F20" s="44">
        <v>1524</v>
      </c>
      <c r="G20" s="8">
        <v>3</v>
      </c>
      <c r="H20" s="8">
        <v>13</v>
      </c>
      <c r="I20" s="245"/>
      <c r="J20" s="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</row>
    <row r="21" spans="1:22" ht="14">
      <c r="A21" s="413">
        <v>18</v>
      </c>
      <c r="B21" s="253" t="s">
        <v>478</v>
      </c>
      <c r="C21" s="455">
        <v>18257</v>
      </c>
      <c r="D21" s="456" t="s">
        <v>908</v>
      </c>
      <c r="E21" s="253">
        <v>27.8</v>
      </c>
      <c r="F21" s="457">
        <v>1524</v>
      </c>
      <c r="G21" s="253">
        <v>3</v>
      </c>
      <c r="H21" s="253">
        <v>16</v>
      </c>
      <c r="I21" s="254"/>
      <c r="J21" s="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</row>
    <row r="22" spans="1:22" ht="14">
      <c r="A22" s="465" t="s">
        <v>528</v>
      </c>
      <c r="B22" s="417">
        <f>COUNTA(Table7[Місто])</f>
        <v>18</v>
      </c>
      <c r="C22" s="466"/>
      <c r="D22" s="467"/>
      <c r="E22" s="417">
        <f>SUM(Table7[Довжина колій (км)])</f>
        <v>1734.8300000000002</v>
      </c>
      <c r="F22" s="468"/>
      <c r="G22" s="417"/>
      <c r="H22" s="417">
        <f>SUM(Table7[Кількість вагонів])</f>
        <v>2249</v>
      </c>
      <c r="I22" s="254">
        <f>SUBTOTAL(103,Table7[Примітка])</f>
        <v>6</v>
      </c>
      <c r="J22" s="3"/>
      <c r="K22" s="3"/>
      <c r="L22" s="3"/>
      <c r="M22" s="3"/>
      <c r="N22" s="3"/>
      <c r="O22" s="3"/>
      <c r="P22" s="3"/>
      <c r="Q22" s="3"/>
      <c r="R22" s="43"/>
      <c r="S22" s="43"/>
      <c r="T22" s="43"/>
      <c r="U22" s="43"/>
      <c r="V22" s="43"/>
    </row>
    <row r="23" spans="1:22" ht="14">
      <c r="A23" s="40" t="s">
        <v>918</v>
      </c>
      <c r="B23" s="43"/>
      <c r="C23" s="50"/>
      <c r="D23" s="51"/>
      <c r="E23" s="50"/>
      <c r="F23" s="3"/>
      <c r="G23" s="3"/>
      <c r="H23" s="3"/>
      <c r="I23" s="50"/>
      <c r="J23" s="3"/>
      <c r="K23" s="3"/>
      <c r="L23" s="3"/>
      <c r="M23" s="3"/>
      <c r="N23" s="3"/>
      <c r="O23" s="3"/>
      <c r="P23" s="3"/>
      <c r="Q23" s="3"/>
      <c r="R23" s="43"/>
      <c r="S23" s="43"/>
      <c r="T23" s="43"/>
      <c r="U23" s="43"/>
      <c r="V23" s="43"/>
    </row>
    <row r="24" spans="1:22" ht="14">
      <c r="A24" s="3" t="s">
        <v>919</v>
      </c>
      <c r="B24" s="3"/>
      <c r="C24" s="3"/>
      <c r="D24" s="3"/>
      <c r="E24" s="3"/>
      <c r="F24" s="3"/>
      <c r="G24" s="3"/>
      <c r="H24" s="3"/>
      <c r="I24" s="43"/>
      <c r="J24" s="3"/>
      <c r="K24" s="3"/>
      <c r="L24" s="3"/>
      <c r="M24" s="3"/>
      <c r="N24" s="3"/>
      <c r="O24" s="3"/>
      <c r="P24" s="3"/>
      <c r="Q24" s="3"/>
      <c r="R24" s="43"/>
      <c r="S24" s="43"/>
      <c r="T24" s="43"/>
      <c r="U24" s="43"/>
      <c r="V24" s="43"/>
    </row>
    <row r="25" spans="1:22" ht="14">
      <c r="A25" s="4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3"/>
      <c r="S25" s="43"/>
      <c r="T25" s="43"/>
      <c r="U25" s="43"/>
      <c r="V25" s="43"/>
    </row>
    <row r="26" spans="1:22" ht="14">
      <c r="A26" s="43"/>
      <c r="B26" s="43"/>
      <c r="C26" s="3"/>
      <c r="D26" s="3"/>
      <c r="E26" s="3"/>
      <c r="F26" s="3"/>
      <c r="G26" s="3"/>
      <c r="H26" s="3"/>
      <c r="I26" s="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</row>
    <row r="27" spans="1:22" ht="14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</row>
    <row r="28" spans="1:22" ht="14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</row>
    <row r="29" spans="1:22" ht="14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</row>
    <row r="30" spans="1:22" ht="14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</row>
    <row r="31" spans="1:22" ht="14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</row>
    <row r="32" spans="1:22" ht="14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</row>
    <row r="33" spans="1:22" ht="14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</row>
    <row r="34" spans="1:22" ht="14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</row>
    <row r="35" spans="1:22" ht="14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</row>
    <row r="36" spans="1:22" ht="14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</row>
    <row r="37" spans="1:22" ht="14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</row>
    <row r="38" spans="1:22" ht="14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</row>
    <row r="39" spans="1:22" ht="14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</row>
    <row r="40" spans="1:22" ht="14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</row>
    <row r="41" spans="1:22" ht="14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</row>
    <row r="42" spans="1:22" ht="14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</row>
    <row r="43" spans="1:22" ht="14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</row>
    <row r="44" spans="1:22" ht="14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</row>
    <row r="45" spans="1:22" ht="14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</row>
    <row r="46" spans="1:22" ht="14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</row>
    <row r="47" spans="1:22" ht="14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</row>
    <row r="48" spans="1:22" ht="14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</row>
    <row r="49" spans="1:22" ht="14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</row>
    <row r="50" spans="1:22" ht="14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</row>
    <row r="51" spans="1:22" ht="14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</row>
    <row r="52" spans="1:22" ht="14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</row>
    <row r="53" spans="1:22" ht="14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</row>
    <row r="54" spans="1:22" ht="14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</row>
    <row r="55" spans="1:22" ht="14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</row>
    <row r="56" spans="1:22" ht="14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</row>
    <row r="57" spans="1:22" ht="14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</row>
    <row r="58" spans="1:22" ht="14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</row>
    <row r="59" spans="1:22" ht="14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</row>
    <row r="60" spans="1:22" ht="14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</row>
    <row r="61" spans="1:22" ht="14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</row>
    <row r="62" spans="1:22" ht="14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</row>
    <row r="63" spans="1:22" ht="14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</row>
    <row r="64" spans="1:22" ht="14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</row>
    <row r="65" spans="1:22" ht="14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</row>
    <row r="66" spans="1:22" ht="14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</row>
    <row r="67" spans="1:22" ht="14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</row>
    <row r="68" spans="1:22" ht="14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</row>
    <row r="69" spans="1:22" ht="14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</row>
    <row r="70" spans="1:22" ht="14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</row>
    <row r="71" spans="1:22" ht="14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</row>
    <row r="72" spans="1:22" ht="14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</row>
    <row r="73" spans="1:22" ht="14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</row>
    <row r="74" spans="1:22" ht="14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</row>
    <row r="75" spans="1:22" ht="14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</row>
    <row r="76" spans="1:22" ht="14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</row>
    <row r="77" spans="1:22" ht="14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</row>
    <row r="78" spans="1:22" ht="14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</row>
    <row r="79" spans="1:22" ht="14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</row>
    <row r="80" spans="1:22" ht="14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</row>
    <row r="81" spans="1:22" ht="14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</row>
    <row r="82" spans="1:22" ht="14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</row>
    <row r="83" spans="1:22" ht="14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</row>
    <row r="84" spans="1:22" ht="14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</row>
    <row r="85" spans="1:22" ht="14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</row>
    <row r="86" spans="1:22" ht="14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</row>
    <row r="87" spans="1:22" ht="14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</row>
    <row r="88" spans="1:22" ht="14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</row>
    <row r="89" spans="1:22" ht="14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</row>
    <row r="90" spans="1:22" ht="14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</row>
    <row r="91" spans="1:22" ht="14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</row>
    <row r="92" spans="1:22" ht="14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</row>
    <row r="93" spans="1:22" ht="14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</row>
    <row r="94" spans="1:22" ht="14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</row>
    <row r="95" spans="1:22" ht="14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</row>
    <row r="96" spans="1:22" ht="14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</row>
    <row r="97" spans="1:22" ht="14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</row>
    <row r="98" spans="1:22" ht="14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</row>
    <row r="99" spans="1:22" ht="14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</row>
    <row r="100" spans="1:22" ht="14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</row>
    <row r="101" spans="1:22" ht="14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</row>
    <row r="102" spans="1:22" ht="14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</row>
    <row r="103" spans="1:22" ht="14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</row>
    <row r="104" spans="1:22" ht="14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</row>
    <row r="105" spans="1:22" ht="14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</row>
    <row r="106" spans="1:22" ht="14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</row>
    <row r="107" spans="1:22" ht="14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</row>
    <row r="108" spans="1:22" ht="14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</row>
    <row r="109" spans="1:22" ht="14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</row>
    <row r="110" spans="1:22" ht="14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</row>
    <row r="111" spans="1:22" ht="14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</row>
    <row r="112" spans="1:22" ht="14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</row>
    <row r="113" spans="1:22" ht="14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</row>
    <row r="114" spans="1:22" ht="14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</row>
    <row r="115" spans="1:22" ht="14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</row>
    <row r="116" spans="1:22" ht="14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</row>
    <row r="117" spans="1:22" ht="14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</row>
    <row r="118" spans="1:22" ht="14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</row>
    <row r="119" spans="1:22" ht="14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</row>
    <row r="120" spans="1:22" ht="14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</row>
    <row r="121" spans="1:22" ht="14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</row>
    <row r="122" spans="1:22" ht="14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</row>
    <row r="123" spans="1:22" ht="14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</row>
    <row r="124" spans="1:22" ht="14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</row>
    <row r="125" spans="1:22" ht="14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</row>
    <row r="126" spans="1:22" ht="14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</row>
    <row r="127" spans="1:22" ht="14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</row>
    <row r="128" spans="1:22" ht="14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</row>
    <row r="129" spans="1:22" ht="14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</row>
    <row r="130" spans="1:22" ht="14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</row>
    <row r="131" spans="1:22" ht="14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</row>
    <row r="132" spans="1:22" ht="14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</row>
    <row r="133" spans="1:22" ht="14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</row>
    <row r="134" spans="1:22" ht="14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</row>
    <row r="135" spans="1:22" ht="14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</row>
    <row r="136" spans="1:22" ht="14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</row>
    <row r="137" spans="1:22" ht="14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</row>
    <row r="138" spans="1:22" ht="14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</row>
    <row r="139" spans="1:22" ht="14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</row>
    <row r="140" spans="1:22" ht="14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</row>
    <row r="141" spans="1:22" ht="14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</row>
    <row r="142" spans="1:22" ht="14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</row>
    <row r="143" spans="1:22" ht="14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</row>
    <row r="144" spans="1:22" ht="14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</row>
    <row r="145" spans="1:22" ht="14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</row>
    <row r="146" spans="1:22" ht="14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</row>
    <row r="147" spans="1:22" ht="14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</row>
    <row r="148" spans="1:22" ht="14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</row>
    <row r="149" spans="1:22" ht="14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</row>
    <row r="150" spans="1:22" ht="14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</row>
    <row r="151" spans="1:22" ht="14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</row>
    <row r="152" spans="1:22" ht="14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</row>
    <row r="153" spans="1:22" ht="14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</row>
    <row r="154" spans="1:22" ht="14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</row>
    <row r="155" spans="1:22" ht="14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</row>
    <row r="156" spans="1:22" ht="14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</row>
    <row r="157" spans="1:22" ht="14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</row>
    <row r="158" spans="1:22" ht="14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</row>
    <row r="159" spans="1:22" ht="14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</row>
    <row r="160" spans="1:22" ht="14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</row>
    <row r="161" spans="1:22" ht="14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</row>
    <row r="162" spans="1:22" ht="14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</row>
    <row r="163" spans="1:22" ht="14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</row>
    <row r="164" spans="1:22" ht="14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</row>
    <row r="165" spans="1:22" ht="14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</row>
    <row r="166" spans="1:22" ht="14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</row>
    <row r="167" spans="1:22" ht="14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</row>
    <row r="168" spans="1:22" ht="14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</row>
    <row r="169" spans="1:22" ht="14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</row>
    <row r="170" spans="1:22" ht="14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</row>
    <row r="171" spans="1:22" ht="14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</row>
    <row r="172" spans="1:22" ht="14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</row>
    <row r="173" spans="1:22" ht="14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</row>
    <row r="174" spans="1:22" ht="14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</row>
    <row r="175" spans="1:22" ht="14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</row>
    <row r="176" spans="1:22" ht="14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</row>
    <row r="177" spans="1:22" ht="14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</row>
    <row r="178" spans="1:22" ht="14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</row>
    <row r="179" spans="1:22" ht="14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</row>
    <row r="180" spans="1:22" ht="14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</row>
    <row r="181" spans="1:22" ht="14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</row>
    <row r="182" spans="1:22" ht="14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</row>
    <row r="183" spans="1:22" ht="14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</row>
    <row r="184" spans="1:22" ht="14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</row>
    <row r="185" spans="1:22" ht="14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</row>
    <row r="186" spans="1:22" ht="14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</row>
    <row r="187" spans="1:22" ht="14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</row>
    <row r="188" spans="1:22" ht="14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</row>
    <row r="189" spans="1:22" ht="14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</row>
    <row r="190" spans="1:22" ht="14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</row>
    <row r="191" spans="1:22" ht="14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</row>
    <row r="192" spans="1:22" ht="14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</row>
    <row r="193" spans="1:22" ht="14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</row>
    <row r="194" spans="1:22" ht="14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</row>
    <row r="195" spans="1:22" ht="14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</row>
    <row r="196" spans="1:22" ht="14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</row>
    <row r="197" spans="1:22" ht="14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</row>
    <row r="198" spans="1:22" ht="14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</row>
    <row r="199" spans="1:22" ht="14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</row>
    <row r="200" spans="1:22" ht="14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</row>
    <row r="201" spans="1:22" ht="14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</row>
    <row r="202" spans="1:22" ht="14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</row>
    <row r="203" spans="1:22" ht="14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</row>
    <row r="204" spans="1:22" ht="14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</row>
    <row r="205" spans="1:22" ht="14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</row>
    <row r="206" spans="1:22" ht="14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</row>
    <row r="207" spans="1:22" ht="14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</row>
    <row r="208" spans="1:22" ht="14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</row>
    <row r="209" spans="1:22" ht="14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</row>
    <row r="210" spans="1:22" ht="14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</row>
    <row r="211" spans="1:22" ht="14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</row>
    <row r="212" spans="1:22" ht="14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</row>
    <row r="213" spans="1:22" ht="14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</row>
    <row r="214" spans="1:22" ht="14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</row>
    <row r="215" spans="1:22" ht="14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</row>
    <row r="216" spans="1:22" ht="14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</row>
    <row r="217" spans="1:22" ht="14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</row>
    <row r="218" spans="1:22" ht="14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</row>
    <row r="219" spans="1:22" ht="14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</row>
    <row r="220" spans="1:22" ht="14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</row>
    <row r="221" spans="1:22" ht="14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</row>
    <row r="222" spans="1:22" ht="14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</row>
    <row r="223" spans="1:22" ht="14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</row>
    <row r="224" spans="1:22" ht="14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</row>
    <row r="225" spans="1:22" ht="14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</row>
    <row r="226" spans="1:22" ht="14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</row>
    <row r="227" spans="1:22" ht="14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</row>
    <row r="228" spans="1:22" ht="14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</row>
    <row r="229" spans="1:22" ht="14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</row>
    <row r="230" spans="1:22" ht="14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</row>
    <row r="231" spans="1:22" ht="14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</row>
    <row r="232" spans="1:22" ht="14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</row>
    <row r="233" spans="1:22" ht="14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</row>
    <row r="234" spans="1:22" ht="14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</row>
    <row r="235" spans="1:22" ht="14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</row>
    <row r="236" spans="1:22" ht="14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</row>
    <row r="237" spans="1:22" ht="14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</row>
    <row r="238" spans="1:22" ht="14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</row>
    <row r="239" spans="1:22" ht="14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</row>
    <row r="240" spans="1:22" ht="14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</row>
    <row r="241" spans="1:22" ht="14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</row>
    <row r="242" spans="1:22" ht="14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</row>
    <row r="243" spans="1:22" ht="14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</row>
    <row r="244" spans="1:22" ht="14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</row>
    <row r="245" spans="1:22" ht="14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</row>
    <row r="246" spans="1:22" ht="14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</row>
    <row r="247" spans="1:22" ht="14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</row>
    <row r="248" spans="1:22" ht="14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</row>
    <row r="249" spans="1:22" ht="14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</row>
    <row r="250" spans="1:22" ht="14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</row>
    <row r="251" spans="1:22" ht="14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</row>
    <row r="252" spans="1:22" ht="14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</row>
    <row r="253" spans="1:22" ht="14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</row>
    <row r="254" spans="1:22" ht="14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</row>
    <row r="255" spans="1:22" ht="14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</row>
    <row r="256" spans="1:22" ht="14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</row>
    <row r="257" spans="1:22" ht="14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</row>
    <row r="258" spans="1:22" ht="14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</row>
    <row r="259" spans="1:22" ht="14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</row>
    <row r="260" spans="1:22" ht="14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</row>
    <row r="261" spans="1:22" ht="14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</row>
    <row r="262" spans="1:22" ht="14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</row>
    <row r="263" spans="1:22" ht="14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</row>
    <row r="264" spans="1:22" ht="14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</row>
    <row r="265" spans="1:22" ht="14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</row>
    <row r="266" spans="1:22" ht="14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</row>
    <row r="267" spans="1:22" ht="14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</row>
    <row r="268" spans="1:22" ht="14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</row>
    <row r="269" spans="1:22" ht="14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</row>
    <row r="270" spans="1:22" ht="14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</row>
    <row r="271" spans="1:22" ht="14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</row>
    <row r="272" spans="1:22" ht="14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</row>
    <row r="273" spans="1:22" ht="14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</row>
    <row r="274" spans="1:22" ht="14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</row>
    <row r="275" spans="1:22" ht="14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</row>
    <row r="276" spans="1:22" ht="14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</row>
    <row r="277" spans="1:22" ht="14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</row>
    <row r="278" spans="1:22" ht="14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</row>
    <row r="279" spans="1:22" ht="14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</row>
    <row r="280" spans="1:22" ht="14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</row>
    <row r="281" spans="1:22" ht="14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</row>
    <row r="282" spans="1:22" ht="14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</row>
    <row r="283" spans="1:22" ht="14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</row>
    <row r="284" spans="1:22" ht="14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</row>
    <row r="285" spans="1:22" ht="14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</row>
    <row r="286" spans="1:22" ht="14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</row>
    <row r="287" spans="1:22" ht="14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</row>
    <row r="288" spans="1:22" ht="14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</row>
    <row r="289" spans="1:22" ht="14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</row>
    <row r="290" spans="1:22" ht="14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</row>
    <row r="291" spans="1:22" ht="14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</row>
    <row r="292" spans="1:22" ht="14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</row>
    <row r="293" spans="1:22" ht="14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</row>
    <row r="294" spans="1:22" ht="14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</row>
    <row r="295" spans="1:22" ht="14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</row>
    <row r="296" spans="1:22" ht="14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</row>
    <row r="297" spans="1:22" ht="14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</row>
    <row r="298" spans="1:22" ht="14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</row>
    <row r="299" spans="1:22" ht="14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</row>
    <row r="300" spans="1:22" ht="14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</row>
    <row r="301" spans="1:22" ht="14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</row>
    <row r="302" spans="1:22" ht="14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</row>
    <row r="303" spans="1:22" ht="14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</row>
    <row r="304" spans="1:22" ht="14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</row>
    <row r="305" spans="1:22" ht="14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</row>
    <row r="306" spans="1:22" ht="14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</row>
    <row r="307" spans="1:22" ht="14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</row>
    <row r="308" spans="1:22" ht="14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</row>
    <row r="309" spans="1:22" ht="14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</row>
    <row r="310" spans="1:22" ht="14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</row>
    <row r="311" spans="1:22" ht="14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</row>
    <row r="312" spans="1:22" ht="14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</row>
    <row r="313" spans="1:22" ht="14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</row>
    <row r="314" spans="1:22" ht="14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</row>
    <row r="315" spans="1:22" ht="14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</row>
    <row r="316" spans="1:22" ht="14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</row>
    <row r="317" spans="1:22" ht="14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</row>
    <row r="318" spans="1:22" ht="14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</row>
    <row r="319" spans="1:22" ht="14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</row>
    <row r="320" spans="1:22" ht="14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</row>
    <row r="321" spans="1:22" ht="14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</row>
    <row r="322" spans="1:22" ht="14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</row>
    <row r="323" spans="1:22" ht="14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</row>
    <row r="324" spans="1:22" ht="14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</row>
    <row r="325" spans="1:22" ht="14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</row>
    <row r="326" spans="1:22" ht="14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</row>
    <row r="327" spans="1:22" ht="14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</row>
    <row r="328" spans="1:22" ht="14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</row>
    <row r="329" spans="1:22" ht="14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</row>
    <row r="330" spans="1:22" ht="14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</row>
    <row r="331" spans="1:22" ht="14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</row>
    <row r="332" spans="1:22" ht="14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</row>
    <row r="333" spans="1:22" ht="14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</row>
    <row r="334" spans="1:22" ht="14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</row>
    <row r="335" spans="1:22" ht="14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</row>
    <row r="336" spans="1:22" ht="14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</row>
    <row r="337" spans="1:22" ht="14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</row>
    <row r="338" spans="1:22" ht="14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</row>
    <row r="339" spans="1:22" ht="14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</row>
    <row r="340" spans="1:22" ht="14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</row>
    <row r="341" spans="1:22" ht="14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</row>
    <row r="342" spans="1:22" ht="14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</row>
    <row r="343" spans="1:22" ht="14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</row>
    <row r="344" spans="1:22" ht="14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</row>
    <row r="345" spans="1:22" ht="14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</row>
    <row r="346" spans="1:22" ht="14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</row>
    <row r="347" spans="1:22" ht="14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</row>
    <row r="348" spans="1:22" ht="14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</row>
    <row r="349" spans="1:22" ht="14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</row>
    <row r="350" spans="1:22" ht="14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</row>
    <row r="351" spans="1:22" ht="14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</row>
    <row r="352" spans="1:22" ht="14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</row>
    <row r="353" spans="1:22" ht="14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</row>
    <row r="354" spans="1:22" ht="14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</row>
    <row r="355" spans="1:22" ht="14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</row>
    <row r="356" spans="1:22" ht="14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</row>
    <row r="357" spans="1:22" ht="14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</row>
    <row r="358" spans="1:22" ht="14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</row>
    <row r="359" spans="1:22" ht="14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</row>
    <row r="360" spans="1:22" ht="14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</row>
    <row r="361" spans="1:22" ht="14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</row>
    <row r="362" spans="1:22" ht="14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</row>
    <row r="363" spans="1:22" ht="14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</row>
    <row r="364" spans="1:22" ht="14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</row>
    <row r="365" spans="1:22" ht="14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</row>
    <row r="366" spans="1:22" ht="14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</row>
    <row r="367" spans="1:22" ht="14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</row>
    <row r="368" spans="1:22" ht="14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</row>
    <row r="369" spans="1:22" ht="14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</row>
    <row r="370" spans="1:22" ht="14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</row>
    <row r="371" spans="1:22" ht="14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</row>
    <row r="372" spans="1:22" ht="14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</row>
    <row r="373" spans="1:22" ht="14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</row>
    <row r="374" spans="1:22" ht="14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</row>
    <row r="375" spans="1:22" ht="14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</row>
    <row r="376" spans="1:22" ht="14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</row>
    <row r="377" spans="1:22" ht="14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</row>
    <row r="378" spans="1:22" ht="14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</row>
    <row r="379" spans="1:22" ht="14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</row>
    <row r="380" spans="1:22" ht="14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</row>
    <row r="381" spans="1:22" ht="14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</row>
    <row r="382" spans="1:22" ht="14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</row>
    <row r="383" spans="1:22" ht="14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</row>
    <row r="384" spans="1:22" ht="14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</row>
    <row r="385" spans="1:22" ht="14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</row>
    <row r="386" spans="1:22" ht="14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</row>
    <row r="387" spans="1:22" ht="14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</row>
    <row r="388" spans="1:22" ht="14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</row>
    <row r="389" spans="1:22" ht="14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</row>
    <row r="390" spans="1:22" ht="14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</row>
    <row r="391" spans="1:22" ht="14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</row>
    <row r="392" spans="1:22" ht="14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</row>
    <row r="393" spans="1:22" ht="14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</row>
    <row r="394" spans="1:22" ht="14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</row>
    <row r="395" spans="1:22" ht="14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</row>
    <row r="396" spans="1:22" ht="14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</row>
    <row r="397" spans="1:22" ht="14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</row>
    <row r="398" spans="1:22" ht="14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</row>
    <row r="399" spans="1:22" ht="14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</row>
    <row r="400" spans="1:22" ht="14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</row>
    <row r="401" spans="1:22" ht="14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</row>
    <row r="402" spans="1:22" ht="14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</row>
    <row r="403" spans="1:22" ht="14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</row>
    <row r="404" spans="1:22" ht="14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</row>
    <row r="405" spans="1:22" ht="14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</row>
    <row r="406" spans="1:22" ht="14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</row>
    <row r="407" spans="1:22" ht="14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</row>
    <row r="408" spans="1:22" ht="14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</row>
    <row r="409" spans="1:22" ht="14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</row>
    <row r="410" spans="1:22" ht="14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</row>
    <row r="411" spans="1:22" ht="14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</row>
    <row r="412" spans="1:22" ht="14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</row>
    <row r="413" spans="1:22" ht="14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</row>
    <row r="414" spans="1:22" ht="14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</row>
    <row r="415" spans="1:22" ht="14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</row>
    <row r="416" spans="1:22" ht="14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</row>
    <row r="417" spans="1:22" ht="14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</row>
    <row r="418" spans="1:22" ht="14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</row>
    <row r="419" spans="1:22" ht="14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</row>
    <row r="420" spans="1:22" ht="14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</row>
    <row r="421" spans="1:22" ht="14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</row>
    <row r="422" spans="1:22" ht="14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</row>
    <row r="423" spans="1:22" ht="14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</row>
    <row r="424" spans="1:22" ht="14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</row>
    <row r="425" spans="1:22" ht="14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</row>
    <row r="426" spans="1:22" ht="14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</row>
    <row r="427" spans="1:22" ht="14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</row>
    <row r="428" spans="1:22" ht="14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</row>
    <row r="429" spans="1:22" ht="14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</row>
    <row r="430" spans="1:22" ht="14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</row>
    <row r="431" spans="1:22" ht="14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</row>
    <row r="432" spans="1:22" ht="14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</row>
    <row r="433" spans="1:22" ht="14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</row>
    <row r="434" spans="1:22" ht="14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</row>
    <row r="435" spans="1:22" ht="14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</row>
    <row r="436" spans="1:22" ht="14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</row>
    <row r="437" spans="1:22" ht="14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</row>
    <row r="438" spans="1:22" ht="14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</row>
    <row r="439" spans="1:22" ht="14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</row>
    <row r="440" spans="1:22" ht="14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</row>
    <row r="441" spans="1:22" ht="14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</row>
    <row r="442" spans="1:22" ht="14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</row>
    <row r="443" spans="1:22" ht="14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</row>
    <row r="444" spans="1:22" ht="14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</row>
    <row r="445" spans="1:22" ht="14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</row>
    <row r="446" spans="1:22" ht="14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</row>
    <row r="447" spans="1:22" ht="14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</row>
    <row r="448" spans="1:22" ht="14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</row>
    <row r="449" spans="1:22" ht="14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</row>
    <row r="450" spans="1:22" ht="14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</row>
    <row r="451" spans="1:22" ht="14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</row>
    <row r="452" spans="1:22" ht="14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</row>
    <row r="453" spans="1:22" ht="14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</row>
    <row r="454" spans="1:22" ht="14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</row>
    <row r="455" spans="1:22" ht="14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</row>
    <row r="456" spans="1:22" ht="14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</row>
    <row r="457" spans="1:22" ht="14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</row>
    <row r="458" spans="1:22" ht="14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</row>
    <row r="459" spans="1:22" ht="14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</row>
    <row r="460" spans="1:22" ht="14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</row>
    <row r="461" spans="1:22" ht="14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</row>
    <row r="462" spans="1:22" ht="14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</row>
    <row r="463" spans="1:22" ht="14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</row>
    <row r="464" spans="1:22" ht="14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</row>
    <row r="465" spans="1:22" ht="14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</row>
    <row r="466" spans="1:22" ht="14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</row>
    <row r="467" spans="1:22" ht="14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</row>
    <row r="468" spans="1:22" ht="14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</row>
    <row r="469" spans="1:22" ht="14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</row>
    <row r="470" spans="1:22" ht="14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</row>
    <row r="471" spans="1:22" ht="14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</row>
    <row r="472" spans="1:22" ht="14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</row>
    <row r="473" spans="1:22" ht="14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</row>
    <row r="474" spans="1:22" ht="14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</row>
    <row r="475" spans="1:22" ht="14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</row>
    <row r="476" spans="1:22" ht="14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</row>
    <row r="477" spans="1:22" ht="14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</row>
    <row r="478" spans="1:22" ht="14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</row>
    <row r="479" spans="1:22" ht="14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</row>
    <row r="480" spans="1:22" ht="14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</row>
    <row r="481" spans="1:22" ht="14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</row>
    <row r="482" spans="1:22" ht="14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</row>
    <row r="483" spans="1:22" ht="14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</row>
    <row r="484" spans="1:22" ht="14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</row>
    <row r="485" spans="1:22" ht="14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</row>
    <row r="486" spans="1:22" ht="14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</row>
    <row r="487" spans="1:22" ht="14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</row>
    <row r="488" spans="1:22" ht="14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</row>
    <row r="489" spans="1:22" ht="14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</row>
    <row r="490" spans="1:22" ht="14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</row>
    <row r="491" spans="1:22" ht="14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</row>
    <row r="492" spans="1:22" ht="14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</row>
    <row r="493" spans="1:22" ht="14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</row>
    <row r="494" spans="1:22" ht="14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</row>
    <row r="495" spans="1:22" ht="14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</row>
    <row r="496" spans="1:22" ht="14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</row>
    <row r="497" spans="1:22" ht="14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</row>
    <row r="498" spans="1:22" ht="14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</row>
    <row r="499" spans="1:22" ht="14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</row>
    <row r="500" spans="1:22" ht="14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</row>
    <row r="501" spans="1:22" ht="14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</row>
    <row r="502" spans="1:22" ht="14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</row>
    <row r="503" spans="1:22" ht="14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</row>
    <row r="504" spans="1:22" ht="14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</row>
    <row r="505" spans="1:22" ht="14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</row>
    <row r="506" spans="1:22" ht="14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</row>
    <row r="507" spans="1:22" ht="14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</row>
    <row r="508" spans="1:22" ht="14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</row>
    <row r="509" spans="1:22" ht="14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</row>
    <row r="510" spans="1:22" ht="14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</row>
    <row r="511" spans="1:22" ht="14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</row>
    <row r="512" spans="1:22" ht="14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</row>
    <row r="513" spans="1:22" ht="14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</row>
    <row r="514" spans="1:22" ht="14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</row>
    <row r="515" spans="1:22" ht="14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</row>
    <row r="516" spans="1:22" ht="14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</row>
    <row r="517" spans="1:22" ht="14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</row>
    <row r="518" spans="1:22" ht="14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</row>
    <row r="519" spans="1:22" ht="14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</row>
    <row r="520" spans="1:22" ht="14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</row>
    <row r="521" spans="1:22" ht="14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</row>
    <row r="522" spans="1:22" ht="14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</row>
    <row r="523" spans="1:22" ht="14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</row>
    <row r="524" spans="1:22" ht="14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</row>
    <row r="525" spans="1:22" ht="14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</row>
    <row r="526" spans="1:22" ht="14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</row>
    <row r="527" spans="1:22" ht="14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</row>
    <row r="528" spans="1:22" ht="14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</row>
    <row r="529" spans="1:22" ht="14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</row>
    <row r="530" spans="1:22" ht="14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</row>
    <row r="531" spans="1:22" ht="14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</row>
    <row r="532" spans="1:22" ht="14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</row>
    <row r="533" spans="1:22" ht="14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</row>
    <row r="534" spans="1:22" ht="14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</row>
    <row r="535" spans="1:22" ht="14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</row>
    <row r="536" spans="1:22" ht="14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</row>
    <row r="537" spans="1:22" ht="14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</row>
    <row r="538" spans="1:22" ht="14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</row>
    <row r="539" spans="1:22" ht="14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</row>
    <row r="540" spans="1:22" ht="14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</row>
    <row r="541" spans="1:22" ht="14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</row>
    <row r="542" spans="1:22" ht="14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</row>
    <row r="543" spans="1:22" ht="14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</row>
    <row r="544" spans="1:22" ht="14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</row>
    <row r="545" spans="1:22" ht="14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</row>
    <row r="546" spans="1:22" ht="14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</row>
    <row r="547" spans="1:22" ht="14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</row>
    <row r="548" spans="1:22" ht="14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</row>
    <row r="549" spans="1:22" ht="14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</row>
    <row r="550" spans="1:22" ht="14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</row>
    <row r="551" spans="1:22" ht="14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</row>
    <row r="552" spans="1:22" ht="14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</row>
    <row r="553" spans="1:22" ht="14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</row>
    <row r="554" spans="1:22" ht="14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</row>
    <row r="555" spans="1:22" ht="14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</row>
    <row r="556" spans="1:22" ht="14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</row>
    <row r="557" spans="1:22" ht="14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</row>
    <row r="558" spans="1:22" ht="14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</row>
    <row r="559" spans="1:22" ht="14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</row>
    <row r="560" spans="1:22" ht="14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</row>
    <row r="561" spans="1:22" ht="14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</row>
    <row r="562" spans="1:22" ht="14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</row>
    <row r="563" spans="1:22" ht="14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</row>
    <row r="564" spans="1:22" ht="14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</row>
    <row r="565" spans="1:22" ht="14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</row>
    <row r="566" spans="1:22" ht="14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</row>
    <row r="567" spans="1:22" ht="14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</row>
    <row r="568" spans="1:22" ht="14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</row>
    <row r="569" spans="1:22" ht="14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</row>
    <row r="570" spans="1:22" ht="14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</row>
    <row r="571" spans="1:22" ht="14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</row>
    <row r="572" spans="1:22" ht="14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</row>
    <row r="573" spans="1:22" ht="14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</row>
    <row r="574" spans="1:22" ht="14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</row>
    <row r="575" spans="1:22" ht="14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</row>
    <row r="576" spans="1:22" ht="14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</row>
    <row r="577" spans="1:22" ht="14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</row>
    <row r="578" spans="1:22" ht="14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</row>
    <row r="579" spans="1:22" ht="14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</row>
    <row r="580" spans="1:22" ht="14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</row>
    <row r="581" spans="1:22" ht="14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</row>
    <row r="582" spans="1:22" ht="14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</row>
    <row r="583" spans="1:22" ht="14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</row>
    <row r="584" spans="1:22" ht="14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</row>
    <row r="585" spans="1:22" ht="14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</row>
    <row r="586" spans="1:22" ht="14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</row>
    <row r="587" spans="1:22" ht="14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</row>
    <row r="588" spans="1:22" ht="14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</row>
    <row r="589" spans="1:22" ht="14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</row>
    <row r="590" spans="1:22" ht="14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</row>
    <row r="591" spans="1:22" ht="14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</row>
    <row r="592" spans="1:22" ht="14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</row>
    <row r="593" spans="1:22" ht="14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</row>
    <row r="594" spans="1:22" ht="14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</row>
    <row r="595" spans="1:22" ht="14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</row>
    <row r="596" spans="1:22" ht="14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</row>
    <row r="597" spans="1:22" ht="14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</row>
    <row r="598" spans="1:22" ht="14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</row>
    <row r="599" spans="1:22" ht="14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</row>
    <row r="600" spans="1:22" ht="14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</row>
    <row r="601" spans="1:22" ht="14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</row>
    <row r="602" spans="1:22" ht="14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</row>
    <row r="603" spans="1:22" ht="14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</row>
    <row r="604" spans="1:22" ht="14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</row>
    <row r="605" spans="1:22" ht="14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</row>
    <row r="606" spans="1:22" ht="14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</row>
    <row r="607" spans="1:22" ht="14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</row>
    <row r="608" spans="1:22" ht="14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</row>
    <row r="609" spans="1:22" ht="14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</row>
    <row r="610" spans="1:22" ht="14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</row>
    <row r="611" spans="1:22" ht="14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</row>
    <row r="612" spans="1:22" ht="14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</row>
    <row r="613" spans="1:22" ht="14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</row>
    <row r="614" spans="1:22" ht="14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</row>
    <row r="615" spans="1:22" ht="14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</row>
    <row r="616" spans="1:22" ht="14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</row>
    <row r="617" spans="1:22" ht="14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</row>
    <row r="618" spans="1:22" ht="14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</row>
    <row r="619" spans="1:22" ht="14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</row>
    <row r="620" spans="1:22" ht="14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</row>
    <row r="621" spans="1:22" ht="14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</row>
    <row r="622" spans="1:22" ht="14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</row>
    <row r="623" spans="1:22" ht="14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</row>
    <row r="624" spans="1:22" ht="14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</row>
    <row r="625" spans="1:22" ht="14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</row>
    <row r="626" spans="1:22" ht="14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</row>
    <row r="627" spans="1:22" ht="14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</row>
    <row r="628" spans="1:22" ht="14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</row>
    <row r="629" spans="1:22" ht="14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</row>
    <row r="630" spans="1:22" ht="14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</row>
    <row r="631" spans="1:22" ht="14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</row>
    <row r="632" spans="1:22" ht="14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</row>
    <row r="633" spans="1:22" ht="14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</row>
    <row r="634" spans="1:22" ht="14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</row>
    <row r="635" spans="1:22" ht="14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</row>
    <row r="636" spans="1:22" ht="14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</row>
    <row r="637" spans="1:22" ht="14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</row>
    <row r="638" spans="1:22" ht="14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</row>
    <row r="639" spans="1:22" ht="14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</row>
    <row r="640" spans="1:22" ht="14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</row>
    <row r="641" spans="1:22" ht="14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</row>
    <row r="642" spans="1:22" ht="14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</row>
    <row r="643" spans="1:22" ht="14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</row>
    <row r="644" spans="1:22" ht="14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</row>
    <row r="645" spans="1:22" ht="14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</row>
    <row r="646" spans="1:22" ht="14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</row>
    <row r="647" spans="1:22" ht="14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</row>
    <row r="648" spans="1:22" ht="14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</row>
    <row r="649" spans="1:22" ht="14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</row>
    <row r="650" spans="1:22" ht="14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</row>
    <row r="651" spans="1:22" ht="14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</row>
    <row r="652" spans="1:22" ht="14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</row>
    <row r="653" spans="1:22" ht="14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</row>
    <row r="654" spans="1:22" ht="14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</row>
    <row r="655" spans="1:22" ht="14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</row>
    <row r="656" spans="1:22" ht="14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</row>
    <row r="657" spans="1:22" ht="14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</row>
    <row r="658" spans="1:22" ht="14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</row>
    <row r="659" spans="1:22" ht="14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</row>
    <row r="660" spans="1:22" ht="14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</row>
    <row r="661" spans="1:22" ht="14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</row>
    <row r="662" spans="1:22" ht="14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</row>
    <row r="663" spans="1:22" ht="14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</row>
    <row r="664" spans="1:22" ht="14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</row>
    <row r="665" spans="1:22" ht="14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</row>
    <row r="666" spans="1:22" ht="14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</row>
    <row r="667" spans="1:22" ht="14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</row>
    <row r="668" spans="1:22" ht="14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</row>
    <row r="669" spans="1:22" ht="14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</row>
    <row r="670" spans="1:22" ht="14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</row>
    <row r="671" spans="1:22" ht="14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</row>
    <row r="672" spans="1:22" ht="14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</row>
    <row r="673" spans="1:22" ht="14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</row>
    <row r="674" spans="1:22" ht="14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</row>
    <row r="675" spans="1:22" ht="14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</row>
    <row r="676" spans="1:22" ht="14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</row>
    <row r="677" spans="1:22" ht="14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</row>
    <row r="678" spans="1:22" ht="14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</row>
    <row r="679" spans="1:22" ht="14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</row>
    <row r="680" spans="1:22" ht="14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</row>
    <row r="681" spans="1:22" ht="14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</row>
    <row r="682" spans="1:22" ht="14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</row>
    <row r="683" spans="1:22" ht="14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</row>
    <row r="684" spans="1:22" ht="14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</row>
    <row r="685" spans="1:22" ht="14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</row>
    <row r="686" spans="1:22" ht="14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</row>
    <row r="687" spans="1:22" ht="14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</row>
    <row r="688" spans="1:22" ht="14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</row>
    <row r="689" spans="1:22" ht="14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</row>
    <row r="690" spans="1:22" ht="14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</row>
    <row r="691" spans="1:22" ht="14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</row>
    <row r="692" spans="1:22" ht="14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</row>
    <row r="693" spans="1:22" ht="14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</row>
    <row r="694" spans="1:22" ht="14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</row>
    <row r="695" spans="1:22" ht="14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</row>
    <row r="696" spans="1:22" ht="14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</row>
    <row r="697" spans="1:22" ht="14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</row>
    <row r="698" spans="1:22" ht="14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</row>
    <row r="699" spans="1:22" ht="14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</row>
    <row r="700" spans="1:22" ht="14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</row>
    <row r="701" spans="1:22" ht="14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</row>
    <row r="702" spans="1:22" ht="14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</row>
    <row r="703" spans="1:22" ht="14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</row>
    <row r="704" spans="1:22" ht="14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</row>
    <row r="705" spans="1:22" ht="14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</row>
    <row r="706" spans="1:22" ht="14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</row>
    <row r="707" spans="1:22" ht="14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</row>
    <row r="708" spans="1:22" ht="14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</row>
    <row r="709" spans="1:22" ht="14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</row>
    <row r="710" spans="1:22" ht="14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</row>
    <row r="711" spans="1:22" ht="14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</row>
    <row r="712" spans="1:22" ht="14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</row>
    <row r="713" spans="1:22" ht="14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</row>
    <row r="714" spans="1:22" ht="14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</row>
    <row r="715" spans="1:22" ht="14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</row>
    <row r="716" spans="1:22" ht="14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</row>
    <row r="717" spans="1:22" ht="14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</row>
    <row r="718" spans="1:22" ht="14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</row>
    <row r="719" spans="1:22" ht="14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</row>
    <row r="720" spans="1:22" ht="14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</row>
    <row r="721" spans="1:22" ht="14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</row>
    <row r="722" spans="1:22" ht="14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</row>
    <row r="723" spans="1:22" ht="14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</row>
    <row r="724" spans="1:22" ht="14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</row>
    <row r="725" spans="1:22" ht="14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</row>
    <row r="726" spans="1:22" ht="14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</row>
    <row r="727" spans="1:22" ht="14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</row>
    <row r="728" spans="1:22" ht="14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</row>
    <row r="729" spans="1:22" ht="14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</row>
    <row r="730" spans="1:22" ht="14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</row>
    <row r="731" spans="1:22" ht="14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</row>
    <row r="732" spans="1:22" ht="14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</row>
    <row r="733" spans="1:22" ht="14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</row>
    <row r="734" spans="1:22" ht="14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</row>
    <row r="735" spans="1:22" ht="14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</row>
    <row r="736" spans="1:22" ht="14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</row>
    <row r="737" spans="1:22" ht="14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</row>
    <row r="738" spans="1:22" ht="14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</row>
    <row r="739" spans="1:22" ht="14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</row>
    <row r="740" spans="1:22" ht="14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</row>
    <row r="741" spans="1:22" ht="14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</row>
    <row r="742" spans="1:22" ht="14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</row>
    <row r="743" spans="1:22" ht="14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</row>
    <row r="744" spans="1:22" ht="14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</row>
    <row r="745" spans="1:22" ht="14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</row>
    <row r="746" spans="1:22" ht="14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</row>
    <row r="747" spans="1:22" ht="14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</row>
    <row r="748" spans="1:22" ht="14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</row>
    <row r="749" spans="1:22" ht="14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</row>
    <row r="750" spans="1:22" ht="14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</row>
    <row r="751" spans="1:22" ht="14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</row>
    <row r="752" spans="1:22" ht="14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</row>
    <row r="753" spans="1:22" ht="14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</row>
    <row r="754" spans="1:22" ht="14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</row>
    <row r="755" spans="1:22" ht="14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</row>
    <row r="756" spans="1:22" ht="14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</row>
    <row r="757" spans="1:22" ht="14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</row>
    <row r="758" spans="1:22" ht="14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</row>
    <row r="759" spans="1:22" ht="14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</row>
    <row r="760" spans="1:22" ht="14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</row>
    <row r="761" spans="1:22" ht="14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</row>
    <row r="762" spans="1:22" ht="14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</row>
    <row r="763" spans="1:22" ht="14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</row>
    <row r="764" spans="1:22" ht="14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</row>
    <row r="765" spans="1:22" ht="14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</row>
    <row r="766" spans="1:22" ht="14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</row>
    <row r="767" spans="1:22" ht="14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</row>
    <row r="768" spans="1:22" ht="14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</row>
    <row r="769" spans="1:22" ht="14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</row>
    <row r="770" spans="1:22" ht="14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</row>
    <row r="771" spans="1:22" ht="14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</row>
    <row r="772" spans="1:22" ht="14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</row>
    <row r="773" spans="1:22" ht="14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</row>
    <row r="774" spans="1:22" ht="14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</row>
    <row r="775" spans="1:22" ht="14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</row>
    <row r="776" spans="1:22" ht="14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</row>
    <row r="777" spans="1:22" ht="14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</row>
    <row r="778" spans="1:22" ht="14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</row>
    <row r="779" spans="1:22" ht="14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</row>
    <row r="780" spans="1:22" ht="14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</row>
    <row r="781" spans="1:22" ht="14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</row>
    <row r="782" spans="1:22" ht="14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</row>
    <row r="783" spans="1:22" ht="14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</row>
    <row r="784" spans="1:22" ht="14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</row>
    <row r="785" spans="1:22" ht="14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</row>
    <row r="786" spans="1:22" ht="14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</row>
    <row r="787" spans="1:22" ht="14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</row>
    <row r="788" spans="1:22" ht="14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</row>
    <row r="789" spans="1:22" ht="14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</row>
    <row r="790" spans="1:22" ht="14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</row>
    <row r="791" spans="1:22" ht="14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</row>
    <row r="792" spans="1:22" ht="14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</row>
    <row r="793" spans="1:22" ht="14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</row>
    <row r="794" spans="1:22" ht="14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</row>
    <row r="795" spans="1:22" ht="14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</row>
    <row r="796" spans="1:22" ht="14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</row>
    <row r="797" spans="1:22" ht="14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</row>
    <row r="798" spans="1:22" ht="14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</row>
    <row r="799" spans="1:22" ht="14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</row>
    <row r="800" spans="1:22" ht="14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</row>
    <row r="801" spans="1:22" ht="14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</row>
    <row r="802" spans="1:22" ht="14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</row>
    <row r="803" spans="1:22" ht="14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</row>
    <row r="804" spans="1:22" ht="14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</row>
    <row r="805" spans="1:22" ht="14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</row>
    <row r="806" spans="1:22" ht="14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</row>
    <row r="807" spans="1:22" ht="14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</row>
    <row r="808" spans="1:22" ht="14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</row>
    <row r="809" spans="1:22" ht="14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</row>
    <row r="810" spans="1:22" ht="14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</row>
    <row r="811" spans="1:22" ht="14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</row>
    <row r="812" spans="1:22" ht="14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</row>
    <row r="813" spans="1:22" ht="14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</row>
    <row r="814" spans="1:22" ht="14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</row>
    <row r="815" spans="1:22" ht="14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</row>
    <row r="816" spans="1:22" ht="14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</row>
    <row r="817" spans="1:22" ht="14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</row>
    <row r="818" spans="1:22" ht="14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</row>
    <row r="819" spans="1:22" ht="14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</row>
    <row r="820" spans="1:22" ht="14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</row>
    <row r="821" spans="1:22" ht="14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</row>
    <row r="822" spans="1:22" ht="14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</row>
    <row r="823" spans="1:22" ht="14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</row>
    <row r="824" spans="1:22" ht="14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</row>
    <row r="825" spans="1:22" ht="14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</row>
    <row r="826" spans="1:22" ht="14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</row>
    <row r="827" spans="1:22" ht="14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</row>
    <row r="828" spans="1:22" ht="14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</row>
    <row r="829" spans="1:22" ht="14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</row>
    <row r="830" spans="1:22" ht="14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</row>
    <row r="831" spans="1:22" ht="14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</row>
    <row r="832" spans="1:22" ht="14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</row>
    <row r="833" spans="1:22" ht="14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</row>
    <row r="834" spans="1:22" ht="14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</row>
    <row r="835" spans="1:22" ht="14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</row>
    <row r="836" spans="1:22" ht="14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</row>
    <row r="837" spans="1:22" ht="14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</row>
    <row r="838" spans="1:22" ht="14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</row>
    <row r="839" spans="1:22" ht="14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</row>
    <row r="840" spans="1:22" ht="14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</row>
    <row r="841" spans="1:22" ht="14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</row>
    <row r="842" spans="1:22" ht="14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</row>
    <row r="843" spans="1:22" ht="14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</row>
    <row r="844" spans="1:22" ht="14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</row>
    <row r="845" spans="1:22" ht="14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</row>
    <row r="846" spans="1:22" ht="14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</row>
    <row r="847" spans="1:22" ht="14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</row>
    <row r="848" spans="1:22" ht="14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</row>
    <row r="849" spans="1:22" ht="14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</row>
    <row r="850" spans="1:22" ht="14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</row>
    <row r="851" spans="1:22" ht="14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</row>
    <row r="852" spans="1:22" ht="14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</row>
    <row r="853" spans="1:22" ht="14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</row>
    <row r="854" spans="1:22" ht="14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</row>
    <row r="855" spans="1:22" ht="14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</row>
    <row r="856" spans="1:22" ht="14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</row>
    <row r="857" spans="1:22" ht="14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</row>
    <row r="858" spans="1:22" ht="14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</row>
    <row r="859" spans="1:22" ht="14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</row>
    <row r="860" spans="1:22" ht="14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</row>
    <row r="861" spans="1:22" ht="14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</row>
    <row r="862" spans="1:22" ht="14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</row>
    <row r="863" spans="1:22" ht="14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</row>
    <row r="864" spans="1:22" ht="14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</row>
    <row r="865" spans="1:22" ht="14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</row>
    <row r="866" spans="1:22" ht="14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</row>
    <row r="867" spans="1:22" ht="14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</row>
    <row r="868" spans="1:22" ht="14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</row>
    <row r="869" spans="1:22" ht="14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</row>
    <row r="870" spans="1:22" ht="14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</row>
    <row r="871" spans="1:22" ht="14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</row>
    <row r="872" spans="1:22" ht="14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</row>
    <row r="873" spans="1:22" ht="14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</row>
    <row r="874" spans="1:22" ht="14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</row>
    <row r="875" spans="1:22" ht="14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</row>
    <row r="876" spans="1:22" ht="14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</row>
    <row r="877" spans="1:22" ht="14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</row>
    <row r="878" spans="1:22" ht="14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</row>
    <row r="879" spans="1:22" ht="14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</row>
    <row r="880" spans="1:22" ht="14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</row>
    <row r="881" spans="1:22" ht="14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</row>
    <row r="882" spans="1:22" ht="14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</row>
    <row r="883" spans="1:22" ht="14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</row>
    <row r="884" spans="1:22" ht="14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</row>
    <row r="885" spans="1:22" ht="14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</row>
    <row r="886" spans="1:22" ht="14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</row>
    <row r="887" spans="1:22" ht="14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</row>
    <row r="888" spans="1:22" ht="14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</row>
    <row r="889" spans="1:22" ht="14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</row>
    <row r="890" spans="1:22" ht="14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</row>
    <row r="891" spans="1:22" ht="14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</row>
    <row r="892" spans="1:22" ht="14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</row>
    <row r="893" spans="1:22" ht="14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</row>
    <row r="894" spans="1:22" ht="14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</row>
    <row r="895" spans="1:22" ht="14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</row>
    <row r="896" spans="1:22" ht="14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</row>
    <row r="897" spans="1:22" ht="14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</row>
    <row r="898" spans="1:22" ht="14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</row>
    <row r="899" spans="1:22" ht="14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</row>
    <row r="900" spans="1:22" ht="14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</row>
    <row r="901" spans="1:22" ht="14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</row>
    <row r="902" spans="1:22" ht="14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</row>
    <row r="903" spans="1:22" ht="14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</row>
    <row r="904" spans="1:22" ht="14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</row>
    <row r="905" spans="1:22" ht="14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</row>
    <row r="906" spans="1:22" ht="14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</row>
    <row r="907" spans="1:22" ht="14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</row>
    <row r="908" spans="1:22" ht="14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</row>
    <row r="909" spans="1:22" ht="14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</row>
    <row r="910" spans="1:22" ht="14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</row>
    <row r="911" spans="1:22" ht="14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</row>
    <row r="912" spans="1:22" ht="14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</row>
    <row r="913" spans="1:22" ht="14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</row>
    <row r="914" spans="1:22" ht="14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</row>
    <row r="915" spans="1:22" ht="14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</row>
    <row r="916" spans="1:22" ht="14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</row>
    <row r="917" spans="1:22" ht="14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</row>
    <row r="918" spans="1:22" ht="14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</row>
    <row r="919" spans="1:22" ht="14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</row>
    <row r="920" spans="1:22" ht="14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</row>
    <row r="921" spans="1:22" ht="14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</row>
    <row r="922" spans="1:22" ht="14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</row>
    <row r="923" spans="1:22" ht="14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</row>
    <row r="924" spans="1:22" ht="14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</row>
    <row r="925" spans="1:22" ht="14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</row>
    <row r="926" spans="1:22" ht="14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</row>
    <row r="927" spans="1:22" ht="14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</row>
    <row r="928" spans="1:22" ht="14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</row>
    <row r="929" spans="1:22" ht="14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</row>
    <row r="930" spans="1:22" ht="14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</row>
    <row r="931" spans="1:22" ht="14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</row>
    <row r="932" spans="1:22" ht="14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</row>
    <row r="933" spans="1:22" ht="14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</row>
    <row r="934" spans="1:22" ht="14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</row>
    <row r="935" spans="1:22" ht="14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</row>
    <row r="936" spans="1:22" ht="14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</row>
    <row r="937" spans="1:22" ht="14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</row>
    <row r="938" spans="1:22" ht="14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</row>
    <row r="939" spans="1:22" ht="14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</row>
    <row r="940" spans="1:22" ht="14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</row>
    <row r="941" spans="1:22" ht="14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</row>
    <row r="942" spans="1:22" ht="14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</row>
    <row r="943" spans="1:22" ht="14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</row>
    <row r="944" spans="1:22" ht="14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</row>
    <row r="945" spans="1:22" ht="14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</row>
    <row r="946" spans="1:22" ht="14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</row>
    <row r="947" spans="1:22" ht="14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</row>
    <row r="948" spans="1:22" ht="14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</row>
    <row r="949" spans="1:22" ht="14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</row>
    <row r="950" spans="1:22" ht="14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</row>
    <row r="951" spans="1:22" ht="14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</row>
    <row r="952" spans="1:22" ht="14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</row>
    <row r="953" spans="1:22" ht="14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</row>
    <row r="954" spans="1:22" ht="14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</row>
    <row r="955" spans="1:22" ht="14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</row>
    <row r="956" spans="1:22" ht="14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</row>
    <row r="957" spans="1:22" ht="14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</row>
    <row r="958" spans="1:22" ht="14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</row>
    <row r="959" spans="1:22" ht="14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</row>
    <row r="960" spans="1:22" ht="14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</row>
    <row r="961" spans="1:22" ht="14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</row>
    <row r="962" spans="1:22" ht="14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</row>
    <row r="963" spans="1:22" ht="14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</row>
    <row r="964" spans="1:22" ht="14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</row>
    <row r="965" spans="1:22" ht="14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</row>
    <row r="966" spans="1:22" ht="14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</row>
    <row r="967" spans="1:22" ht="14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</row>
    <row r="968" spans="1:22" ht="14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</row>
    <row r="969" spans="1:22" ht="15.75" customHeight="1">
      <c r="A969" s="43"/>
      <c r="B969" s="43"/>
      <c r="C969" s="43"/>
      <c r="D969" s="43"/>
      <c r="E969" s="43"/>
      <c r="F969" s="43"/>
      <c r="G969" s="43"/>
      <c r="H969" s="43"/>
      <c r="I969" s="43"/>
    </row>
  </sheetData>
  <hyperlinks>
    <hyperlink ref="A1" location="Зміст!A1" display="Зміст" xr:uid="{1690F038-9350-974B-9509-A9676494D09A}"/>
  </hyperlink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Зміст</vt:lpstr>
      <vt:lpstr>Про БД, перелік скорочень</vt:lpstr>
      <vt:lpstr>1. Кільк. трам. сист. Європи</vt:lpstr>
      <vt:lpstr>2. Хар-ка трам. сис. міст Європ</vt:lpstr>
      <vt:lpstr>3. Кільк. трол. систем Європи</vt:lpstr>
      <vt:lpstr>4. Хар-ка трол. сис. міст Європ</vt:lpstr>
      <vt:lpstr>5. ГТ міст України</vt:lpstr>
      <vt:lpstr>6. Конт. дані транспортних КП</vt:lpstr>
      <vt:lpstr>7. Трамвайні системи України</vt:lpstr>
      <vt:lpstr>8. Тролейбусні системи України</vt:lpstr>
      <vt:lpstr>9. Інфраструктура КП ЕТ за 2020</vt:lpstr>
      <vt:lpstr>10. Трамвайний парк за 2021</vt:lpstr>
      <vt:lpstr>11.  Тролейбусний парк за 2021</vt:lpstr>
      <vt:lpstr>12. Вік трамваїв за 2020</vt:lpstr>
      <vt:lpstr>13. Вік тролейбусів за 2020</vt:lpstr>
      <vt:lpstr>14. KPI КП ЕТ за 2</vt:lpstr>
      <vt:lpstr>15. Виробники РС ГТ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Дем'ян Данилюк</cp:lastModifiedBy>
  <dcterms:created xsi:type="dcterms:W3CDTF">2023-06-24T10:32:40Z</dcterms:created>
  <dcterms:modified xsi:type="dcterms:W3CDTF">2023-07-07T13:41:03Z</dcterms:modified>
</cp:coreProperties>
</file>